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L:\2026年度\04_地域自治推進係\12 助成金\１ 公益活動\"/>
    </mc:Choice>
  </mc:AlternateContent>
  <xr:revisionPtr revIDLastSave="0" documentId="13_ncr:1_{F85B43DC-BF30-4F6F-A234-E72C15DAB1F8}" xr6:coauthVersionLast="47" xr6:coauthVersionMax="47" xr10:uidLastSave="{00000000-0000-0000-0000-000000000000}"/>
  <bookViews>
    <workbookView xWindow="28680" yWindow="-5940" windowWidth="29040" windowHeight="16440" xr2:uid="{D80557D1-87D0-4374-BC29-05F212747522}"/>
  </bookViews>
  <sheets>
    <sheet name="概算払い用" sheetId="5" r:id="rId1"/>
    <sheet name="1申請書" sheetId="12" r:id="rId2"/>
    <sheet name="2計画書" sheetId="14" r:id="rId3"/>
    <sheet name="3請求書・口座振替依頼書" sheetId="21" r:id="rId4"/>
    <sheet name="4報告書" sheetId="16" r:id="rId5"/>
    <sheet name="５事業等報告書" sheetId="17" r:id="rId6"/>
    <sheet name="6精算書" sheetId="20" r:id="rId7"/>
    <sheet name="R８" sheetId="6" r:id="rId8"/>
  </sheets>
  <definedNames>
    <definedName name="_xlnm.Print_Area" localSheetId="2">'2計画書'!$A$1:$S$21</definedName>
    <definedName name="_xlnm.Print_Area" localSheetId="3">'3請求書・口座振替依頼書'!$A$1:$F$23</definedName>
    <definedName name="_xlnm.Print_Area" localSheetId="4">'4報告書'!$A$1:$C$19</definedName>
    <definedName name="_xlnm.Print_Area" localSheetId="6">'6精算書'!$A$1:$F$18</definedName>
    <definedName name="_xlnm.Print_Area" localSheetId="7">'R８'!$A$1:$I$108</definedName>
    <definedName name="_xlnm.Print_Area" localSheetId="0">概算払い用!$A$1:$C$43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1" i="16" l="1"/>
  <c r="F2" i="21" l="1"/>
  <c r="E6" i="21"/>
  <c r="E5" i="21"/>
  <c r="E4" i="21"/>
  <c r="F1" i="12"/>
  <c r="F1" i="21" s="1"/>
  <c r="F19" i="14"/>
  <c r="J10" i="17" l="1"/>
  <c r="J12" i="17" s="1"/>
  <c r="D10" i="17"/>
  <c r="C11" i="17"/>
  <c r="O19" i="14"/>
  <c r="H14" i="14" l="1"/>
  <c r="D11" i="20" l="1"/>
  <c r="D12" i="20"/>
  <c r="D10" i="20"/>
  <c r="G6" i="17"/>
  <c r="G7" i="17"/>
  <c r="G8" i="17"/>
  <c r="G9" i="17"/>
  <c r="G5" i="17"/>
  <c r="A5" i="17"/>
  <c r="A6" i="17"/>
  <c r="A7" i="17"/>
  <c r="A8" i="17"/>
  <c r="A9" i="17"/>
  <c r="C12" i="16"/>
  <c r="C10" i="16"/>
  <c r="F7" i="20"/>
  <c r="H5" i="14"/>
  <c r="F20" i="14"/>
  <c r="F5" i="14"/>
  <c r="E15" i="14" l="1"/>
  <c r="E16" i="14"/>
  <c r="R14" i="14"/>
  <c r="R15" i="14" s="1"/>
  <c r="R16" i="14" s="1"/>
  <c r="J11" i="17" s="1"/>
  <c r="J13" i="17" l="1"/>
  <c r="H20" i="14"/>
  <c r="H19" i="14"/>
  <c r="O21" i="14"/>
  <c r="D1" i="17" l="1"/>
  <c r="J1" i="17"/>
  <c r="R1" i="14"/>
  <c r="F1" i="20"/>
  <c r="H1" i="14"/>
  <c r="C1" i="16"/>
  <c r="H21" i="14"/>
  <c r="H15" i="14" s="1"/>
  <c r="H16" i="14" l="1"/>
  <c r="D16" i="17"/>
  <c r="R19" i="14" l="1"/>
  <c r="R20" i="14" s="1"/>
  <c r="R21" i="14" l="1"/>
  <c r="D10" i="21" s="1"/>
  <c r="D11" i="17"/>
  <c r="D12" i="17"/>
  <c r="J17" i="17" s="1"/>
  <c r="J16" i="17" l="1"/>
  <c r="D15" i="20" s="1"/>
  <c r="E17" i="12"/>
  <c r="D16" i="20"/>
  <c r="D13" i="17" l="1"/>
  <c r="J18" i="17" s="1"/>
  <c r="D17" i="20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伊藤　大輝</author>
    <author>山本 祐史</author>
  </authors>
  <commentList>
    <comment ref="F9" authorId="0" shapeId="0" xr:uid="{B437065A-B76F-4E0F-BBD3-C2B0C22A2B19}">
      <text>
        <r>
          <rPr>
            <sz val="12"/>
            <color indexed="81"/>
            <rFont val="BIZ UDPゴシック"/>
            <family val="3"/>
            <charset val="128"/>
          </rPr>
          <t>右端の</t>
        </r>
        <r>
          <rPr>
            <b/>
            <sz val="12"/>
            <color indexed="81"/>
            <rFont val="BIZ UDPゴシック"/>
            <family val="3"/>
            <charset val="128"/>
          </rPr>
          <t>プルダウン（▼）</t>
        </r>
        <r>
          <rPr>
            <sz val="12"/>
            <color indexed="81"/>
            <rFont val="BIZ UDPゴシック"/>
            <family val="3"/>
            <charset val="128"/>
          </rPr>
          <t>をクリックし、
町会・自治会名を選択</t>
        </r>
      </text>
    </comment>
    <comment ref="F10" authorId="0" shapeId="0" xr:uid="{9698740F-F4F8-4EB9-BC7B-23929D2EE281}">
      <text>
        <r>
          <rPr>
            <b/>
            <sz val="11"/>
            <color indexed="81"/>
            <rFont val="BIZ UDPゴシック"/>
            <family val="3"/>
            <charset val="128"/>
          </rPr>
          <t>会長宅</t>
        </r>
        <r>
          <rPr>
            <sz val="11"/>
            <color indexed="81"/>
            <rFont val="BIZ UDPゴシック"/>
            <family val="3"/>
            <charset val="128"/>
          </rPr>
          <t>の住所を中野区から記入</t>
        </r>
      </text>
    </comment>
    <comment ref="F11" authorId="1" shapeId="0" xr:uid="{1DD2D62F-9349-4752-903B-65E3944ED01E}">
      <text>
        <r>
          <rPr>
            <b/>
            <sz val="12"/>
            <color indexed="81"/>
            <rFont val="BIZ UDPゴシック"/>
            <family val="3"/>
            <charset val="128"/>
          </rPr>
          <t>会長名</t>
        </r>
        <r>
          <rPr>
            <sz val="12"/>
            <color indexed="81"/>
            <rFont val="BIZ UDPゴシック"/>
            <family val="3"/>
            <charset val="128"/>
          </rPr>
          <t>を記入</t>
        </r>
      </text>
    </comment>
    <comment ref="F12" authorId="1" shapeId="0" xr:uid="{BB2C8607-EB7A-4F90-802C-689284612BE4}">
      <text>
        <r>
          <rPr>
            <b/>
            <sz val="11"/>
            <color indexed="81"/>
            <rFont val="BIZ UDPゴシック"/>
            <family val="3"/>
            <charset val="128"/>
          </rPr>
          <t>提出者</t>
        </r>
        <r>
          <rPr>
            <sz val="11"/>
            <color indexed="81"/>
            <rFont val="BIZ UDPゴシック"/>
            <family val="3"/>
            <charset val="128"/>
          </rPr>
          <t>の名前を記入</t>
        </r>
      </text>
    </comment>
    <comment ref="F13" authorId="1" shapeId="0" xr:uid="{07000A65-D4CF-4CF7-AD08-5D95AE5C9AB3}">
      <text>
        <r>
          <rPr>
            <b/>
            <sz val="11"/>
            <color indexed="81"/>
            <rFont val="BIZ UDPゴシック"/>
            <family val="3"/>
            <charset val="128"/>
          </rPr>
          <t>提出者</t>
        </r>
        <r>
          <rPr>
            <sz val="11"/>
            <color indexed="81"/>
            <rFont val="BIZ UDPゴシック"/>
            <family val="3"/>
            <charset val="128"/>
          </rPr>
          <t>の連絡先を記入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山本　祐史</author>
  </authors>
  <commentList>
    <comment ref="A4" authorId="0" shapeId="0" xr:uid="{7A4B1F6E-E108-4104-8C09-86548F5D1E58}">
      <text>
        <r>
          <rPr>
            <sz val="16"/>
            <color indexed="81"/>
            <rFont val="BIZ UDPゴシック"/>
            <family val="3"/>
            <charset val="128"/>
          </rPr>
          <t>ここから先は</t>
        </r>
        <r>
          <rPr>
            <b/>
            <sz val="16"/>
            <color indexed="81"/>
            <rFont val="BIZ UDPゴシック"/>
            <family val="3"/>
            <charset val="128"/>
          </rPr>
          <t>報告書</t>
        </r>
        <r>
          <rPr>
            <sz val="16"/>
            <color indexed="81"/>
            <rFont val="BIZ UDPゴシック"/>
            <family val="3"/>
            <charset val="128"/>
          </rPr>
          <t xml:space="preserve">です。
</t>
        </r>
        <r>
          <rPr>
            <b/>
            <sz val="16"/>
            <color indexed="81"/>
            <rFont val="BIZ UDPゴシック"/>
            <family val="3"/>
            <charset val="128"/>
          </rPr>
          <t>令和９年３月５日</t>
        </r>
        <r>
          <rPr>
            <sz val="16"/>
            <color indexed="81"/>
            <rFont val="BIZ UDPゴシック"/>
            <family val="3"/>
            <charset val="128"/>
          </rPr>
          <t>までに次の３点をご提出ください。
申請書同様 このExcelデータを</t>
        </r>
        <r>
          <rPr>
            <b/>
            <sz val="16"/>
            <color indexed="81"/>
            <rFont val="BIZ UDPゴシック"/>
            <family val="3"/>
            <charset val="128"/>
          </rPr>
          <t>メールで添付</t>
        </r>
        <r>
          <rPr>
            <sz val="16"/>
            <color indexed="81"/>
            <rFont val="BIZ UDPゴシック"/>
            <family val="3"/>
            <charset val="128"/>
          </rPr>
          <t>してください。
　５報告書
　６事業等報告書
　７精算書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山本　祐史</author>
  </authors>
  <commentList>
    <comment ref="D15" authorId="0" shapeId="0" xr:uid="{3505F27E-411D-4AF4-8C04-182C7EDEC259}">
      <text>
        <r>
          <rPr>
            <b/>
            <sz val="10"/>
            <color indexed="81"/>
            <rFont val="BIZ UDゴシック"/>
            <family val="3"/>
            <charset val="128"/>
          </rPr>
          <t>５事業等報告書 Ｊ</t>
        </r>
      </text>
    </comment>
    <comment ref="D16" authorId="0" shapeId="0" xr:uid="{83DB135F-E622-413F-BBF7-F8FDF59E203C}">
      <text>
        <r>
          <rPr>
            <b/>
            <sz val="10"/>
            <color indexed="81"/>
            <rFont val="BIZ UDゴシック"/>
            <family val="3"/>
            <charset val="128"/>
          </rPr>
          <t>５事業等報告書 Ｑ</t>
        </r>
      </text>
    </comment>
    <comment ref="D17" authorId="0" shapeId="0" xr:uid="{C028F29F-5DF6-4A8D-B586-612CB427AA37}">
      <text>
        <r>
          <rPr>
            <b/>
            <sz val="10"/>
            <color indexed="81"/>
            <rFont val="BIZ UDゴシック"/>
            <family val="3"/>
            <charset val="128"/>
          </rPr>
          <t>５事業等報告書 Ｒ</t>
        </r>
      </text>
    </comment>
  </commentList>
</comments>
</file>

<file path=xl/sharedStrings.xml><?xml version="1.0" encoding="utf-8"?>
<sst xmlns="http://schemas.openxmlformats.org/spreadsheetml/2006/main" count="358" uniqueCount="274">
  <si>
    <t>第１号様式（第５条関係）</t>
    <rPh sb="0" eb="1">
      <t>ダイ</t>
    </rPh>
    <rPh sb="2" eb="3">
      <t>ゴウ</t>
    </rPh>
    <rPh sb="3" eb="5">
      <t>ヨウシキ</t>
    </rPh>
    <rPh sb="6" eb="7">
      <t>ダイ</t>
    </rPh>
    <rPh sb="8" eb="9">
      <t>ジョウ</t>
    </rPh>
    <rPh sb="9" eb="11">
      <t>カンケイ</t>
    </rPh>
    <phoneticPr fontId="3"/>
  </si>
  <si>
    <t>中　野　区　長　あて</t>
    <rPh sb="0" eb="1">
      <t>ナカ</t>
    </rPh>
    <rPh sb="2" eb="3">
      <t>ノ</t>
    </rPh>
    <rPh sb="4" eb="5">
      <t>ク</t>
    </rPh>
    <rPh sb="6" eb="7">
      <t>チョウ</t>
    </rPh>
    <phoneticPr fontId="3"/>
  </si>
  <si>
    <t>団体名</t>
    <rPh sb="0" eb="2">
      <t>ダンタイ</t>
    </rPh>
    <rPh sb="2" eb="3">
      <t>メイ</t>
    </rPh>
    <phoneticPr fontId="3"/>
  </si>
  <si>
    <t>住所</t>
    <rPh sb="0" eb="2">
      <t>ジュウショ</t>
    </rPh>
    <phoneticPr fontId="3"/>
  </si>
  <si>
    <t>代表者名</t>
    <rPh sb="0" eb="3">
      <t>ダイヒョウシャ</t>
    </rPh>
    <rPh sb="3" eb="4">
      <t>メイ</t>
    </rPh>
    <phoneticPr fontId="3"/>
  </si>
  <si>
    <t>連絡担当者</t>
    <rPh sb="0" eb="2">
      <t>レンラク</t>
    </rPh>
    <rPh sb="2" eb="5">
      <t>タントウシャ</t>
    </rPh>
    <phoneticPr fontId="3"/>
  </si>
  <si>
    <t>電話</t>
    <rPh sb="0" eb="2">
      <t>デンワ</t>
    </rPh>
    <phoneticPr fontId="3"/>
  </si>
  <si>
    <t>金</t>
    <rPh sb="0" eb="1">
      <t>キン</t>
    </rPh>
    <phoneticPr fontId="3"/>
  </si>
  <si>
    <t>円</t>
    <rPh sb="0" eb="1">
      <t>エン</t>
    </rPh>
    <phoneticPr fontId="3"/>
  </si>
  <si>
    <t>公益活動の推進を図り、豊かな地域社会を実現する。</t>
    <rPh sb="0" eb="2">
      <t>コウエキ</t>
    </rPh>
    <rPh sb="2" eb="4">
      <t>カツドウ</t>
    </rPh>
    <rPh sb="5" eb="7">
      <t>スイシン</t>
    </rPh>
    <rPh sb="8" eb="9">
      <t>ハカ</t>
    </rPh>
    <rPh sb="11" eb="12">
      <t>ユタ</t>
    </rPh>
    <rPh sb="14" eb="16">
      <t>チイキ</t>
    </rPh>
    <rPh sb="16" eb="18">
      <t>シャカイ</t>
    </rPh>
    <rPh sb="19" eb="21">
      <t>ジツゲン</t>
    </rPh>
    <phoneticPr fontId="3"/>
  </si>
  <si>
    <t>事業等計画書</t>
    <rPh sb="0" eb="2">
      <t>ジギョウ</t>
    </rPh>
    <rPh sb="2" eb="3">
      <t>トウ</t>
    </rPh>
    <rPh sb="3" eb="6">
      <t>ケイカクショ</t>
    </rPh>
    <phoneticPr fontId="3"/>
  </si>
  <si>
    <t>事　業　等　計　画　書</t>
    <rPh sb="0" eb="1">
      <t>コト</t>
    </rPh>
    <rPh sb="2" eb="3">
      <t>ギョウ</t>
    </rPh>
    <rPh sb="4" eb="5">
      <t>トウ</t>
    </rPh>
    <rPh sb="6" eb="7">
      <t>ケイ</t>
    </rPh>
    <rPh sb="8" eb="9">
      <t>ガ</t>
    </rPh>
    <rPh sb="10" eb="11">
      <t>ショ</t>
    </rPh>
    <phoneticPr fontId="3"/>
  </si>
  <si>
    <t>実施時期</t>
    <rPh sb="0" eb="2">
      <t>ジッシ</t>
    </rPh>
    <rPh sb="2" eb="4">
      <t>ジキ</t>
    </rPh>
    <phoneticPr fontId="3"/>
  </si>
  <si>
    <t>事業内容</t>
    <rPh sb="0" eb="2">
      <t>ジギョウ</t>
    </rPh>
    <rPh sb="2" eb="4">
      <t>ナイヨウ</t>
    </rPh>
    <phoneticPr fontId="3"/>
  </si>
  <si>
    <t>所要額</t>
    <rPh sb="0" eb="2">
      <t>ショヨウ</t>
    </rPh>
    <rPh sb="2" eb="3">
      <t>ガク</t>
    </rPh>
    <phoneticPr fontId="3"/>
  </si>
  <si>
    <t>年</t>
    <rPh sb="0" eb="1">
      <t>ネン</t>
    </rPh>
    <phoneticPr fontId="3"/>
  </si>
  <si>
    <t>月</t>
    <rPh sb="0" eb="1">
      <t>ガツ</t>
    </rPh>
    <phoneticPr fontId="3"/>
  </si>
  <si>
    <t>月</t>
  </si>
  <si>
    <t>計</t>
    <rPh sb="0" eb="1">
      <t>ケイ</t>
    </rPh>
    <phoneticPr fontId="3"/>
  </si>
  <si>
    <t>びん・缶回収</t>
    <rPh sb="3" eb="4">
      <t>カン</t>
    </rPh>
    <rPh sb="4" eb="6">
      <t>カイシュウ</t>
    </rPh>
    <phoneticPr fontId="3"/>
  </si>
  <si>
    <t>１００円未満切捨て</t>
    <rPh sb="3" eb="4">
      <t>エン</t>
    </rPh>
    <rPh sb="4" eb="6">
      <t>ミマン</t>
    </rPh>
    <rPh sb="6" eb="8">
      <t>キリス</t>
    </rPh>
    <phoneticPr fontId="3"/>
  </si>
  <si>
    <t>区の広報協力</t>
    <rPh sb="0" eb="1">
      <t>ク</t>
    </rPh>
    <rPh sb="2" eb="4">
      <t>コウホウ</t>
    </rPh>
    <rPh sb="4" eb="6">
      <t>キョウリョク</t>
    </rPh>
    <phoneticPr fontId="3"/>
  </si>
  <si>
    <t>６　申請額</t>
    <rPh sb="2" eb="4">
      <t>シンセイ</t>
    </rPh>
    <rPh sb="4" eb="5">
      <t>ガク</t>
    </rPh>
    <phoneticPr fontId="3"/>
  </si>
  <si>
    <t>総申請額</t>
    <rPh sb="0" eb="1">
      <t>ソウ</t>
    </rPh>
    <rPh sb="1" eb="4">
      <t>シンセイガク</t>
    </rPh>
    <phoneticPr fontId="3"/>
  </si>
  <si>
    <t>支　払　金　口　座　振　替　依　頼　書</t>
    <rPh sb="0" eb="1">
      <t>シ</t>
    </rPh>
    <rPh sb="2" eb="3">
      <t>バライ</t>
    </rPh>
    <rPh sb="4" eb="5">
      <t>キン</t>
    </rPh>
    <rPh sb="6" eb="7">
      <t>クチ</t>
    </rPh>
    <rPh sb="8" eb="9">
      <t>ザ</t>
    </rPh>
    <rPh sb="10" eb="11">
      <t>オサム</t>
    </rPh>
    <rPh sb="12" eb="13">
      <t>タイ</t>
    </rPh>
    <rPh sb="14" eb="15">
      <t>ヤスシ</t>
    </rPh>
    <rPh sb="16" eb="17">
      <t>ヨリ</t>
    </rPh>
    <rPh sb="18" eb="19">
      <t>ショ</t>
    </rPh>
    <phoneticPr fontId="3"/>
  </si>
  <si>
    <t>中野区 地域支えあい推進部　地域活動推進課　地域自治推進係</t>
  </si>
  <si>
    <t>番号</t>
  </si>
  <si>
    <t>町会・自治会名</t>
  </si>
  <si>
    <t>J</t>
    <phoneticPr fontId="2"/>
  </si>
  <si>
    <t>地域自治活動及び
区政協力活動申請額</t>
    <rPh sb="0" eb="2">
      <t>チイキ</t>
    </rPh>
    <rPh sb="2" eb="4">
      <t>ジチ</t>
    </rPh>
    <rPh sb="4" eb="6">
      <t>カツドウ</t>
    </rPh>
    <rPh sb="6" eb="7">
      <t>オヨ</t>
    </rPh>
    <rPh sb="9" eb="11">
      <t>クセイ</t>
    </rPh>
    <rPh sb="11" eb="13">
      <t>キョウリョク</t>
    </rPh>
    <rPh sb="13" eb="15">
      <t>カツドウ</t>
    </rPh>
    <rPh sb="15" eb="18">
      <t>シンセイガク</t>
    </rPh>
    <phoneticPr fontId="3"/>
  </si>
  <si>
    <t>令和　　年　　月　　日</t>
    <phoneticPr fontId="2"/>
  </si>
  <si>
    <t>＜電子データ（EXCELデータ）の特徴＞</t>
    <phoneticPr fontId="2"/>
  </si>
  <si>
    <t>自動計算式が入力されているため、細かい計算が不要です。</t>
    <rPh sb="0" eb="2">
      <t>ジドウ</t>
    </rPh>
    <phoneticPr fontId="2"/>
  </si>
  <si>
    <t>＜電子申請の流れ＞</t>
    <rPh sb="1" eb="3">
      <t>デンシ</t>
    </rPh>
    <rPh sb="3" eb="5">
      <t>シンセイ</t>
    </rPh>
    <rPh sb="6" eb="7">
      <t>ナガ</t>
    </rPh>
    <phoneticPr fontId="3"/>
  </si>
  <si>
    <t>下記の電話番号もしくはメールにてお問い合わせください。</t>
    <rPh sb="0" eb="2">
      <t>カキ</t>
    </rPh>
    <rPh sb="3" eb="7">
      <t>デンワバンゴウ</t>
    </rPh>
    <rPh sb="17" eb="18">
      <t>ト</t>
    </rPh>
    <rPh sb="19" eb="20">
      <t>ア</t>
    </rPh>
    <phoneticPr fontId="2"/>
  </si>
  <si>
    <t>※</t>
    <phoneticPr fontId="2"/>
  </si>
  <si>
    <t>&lt;操作方法や入力方法がわからない時＞</t>
    <rPh sb="1" eb="3">
      <t>ソウサ</t>
    </rPh>
    <rPh sb="3" eb="5">
      <t>ホウホウ</t>
    </rPh>
    <rPh sb="6" eb="10">
      <t>ニュウリョクホウホウ</t>
    </rPh>
    <rPh sb="16" eb="17">
      <t>トキ</t>
    </rPh>
    <phoneticPr fontId="2"/>
  </si>
  <si>
    <t>&lt;メール記載事項&gt;</t>
    <rPh sb="4" eb="8">
      <t>キサイジコウ</t>
    </rPh>
    <phoneticPr fontId="2"/>
  </si>
  <si>
    <t>TEL:03-3228-8921</t>
    <phoneticPr fontId="2"/>
  </si>
  <si>
    <t>神明本三町会</t>
  </si>
  <si>
    <t>弥生町三丁目町会</t>
  </si>
  <si>
    <t>弥生町五丁目町会</t>
  </si>
  <si>
    <t>栄一町会</t>
  </si>
  <si>
    <t>栄町通二丁目町会</t>
  </si>
  <si>
    <t>南台二丁目前原町会</t>
  </si>
  <si>
    <t>多田町会</t>
  </si>
  <si>
    <t>新山通町会</t>
  </si>
  <si>
    <t>南台四丁目東町会</t>
  </si>
  <si>
    <t>南台四丁目西町会</t>
  </si>
  <si>
    <t>八島自治会</t>
  </si>
  <si>
    <t>南台五丁目町会</t>
  </si>
  <si>
    <t>弥生六南台町会</t>
  </si>
  <si>
    <t>弥生町一丁目東町会</t>
  </si>
  <si>
    <t>弥生町二丁目町会</t>
  </si>
  <si>
    <t>弥一向台町会</t>
  </si>
  <si>
    <t>本一相生町会</t>
  </si>
  <si>
    <t>道玄町会</t>
  </si>
  <si>
    <t>朝日ケ丘町会</t>
  </si>
  <si>
    <t>中本一町会</t>
  </si>
  <si>
    <t>本町通二丁目町会</t>
  </si>
  <si>
    <t>本三西町会</t>
  </si>
  <si>
    <t>塔ノ山町会</t>
  </si>
  <si>
    <t>本三宮前町会</t>
  </si>
  <si>
    <t>宮二町会</t>
  </si>
  <si>
    <t>東一東町会</t>
  </si>
  <si>
    <t>氷川町会</t>
  </si>
  <si>
    <t>上ノ原町会</t>
  </si>
  <si>
    <t>中野一丁目町会</t>
  </si>
  <si>
    <t>小淀東町会</t>
  </si>
  <si>
    <t>小淀西町会</t>
  </si>
  <si>
    <t>高根町会</t>
  </si>
  <si>
    <t>千代田町会</t>
  </si>
  <si>
    <t>宮里町会</t>
  </si>
  <si>
    <t>西町町会</t>
  </si>
  <si>
    <t>鍋横町会</t>
  </si>
  <si>
    <t>新中野町会</t>
  </si>
  <si>
    <t>本町通六丁目町会</t>
  </si>
  <si>
    <t>上町町会</t>
  </si>
  <si>
    <t>仲町町会</t>
  </si>
  <si>
    <t>桃園町会</t>
  </si>
  <si>
    <t>宮桃町会</t>
  </si>
  <si>
    <t>中野駅前南口町会</t>
  </si>
  <si>
    <t>橋場町会</t>
  </si>
  <si>
    <t>東中野五丁目小滝町会</t>
  </si>
  <si>
    <t>東中野四丁目町会</t>
  </si>
  <si>
    <t>文園町会</t>
  </si>
  <si>
    <t>天神自治会</t>
  </si>
  <si>
    <t>打越町会</t>
  </si>
  <si>
    <t>昭一文化会</t>
  </si>
  <si>
    <t>昭二町会</t>
  </si>
  <si>
    <t>昭三自治会</t>
  </si>
  <si>
    <t>桜山町会</t>
  </si>
  <si>
    <t>上高田東町会</t>
  </si>
  <si>
    <t>上高田共和会</t>
  </si>
  <si>
    <t>上高田北町会</t>
  </si>
  <si>
    <t>上高田隣人協力会</t>
  </si>
  <si>
    <t>上高田高層団地町会</t>
  </si>
  <si>
    <t>上高田二丁目町会</t>
  </si>
  <si>
    <t>新井東町会</t>
  </si>
  <si>
    <t>新井西町会</t>
  </si>
  <si>
    <t>新井南町会</t>
  </si>
  <si>
    <t>新井北町会</t>
  </si>
  <si>
    <t>新井中町会</t>
  </si>
  <si>
    <t>沼袋町会</t>
  </si>
  <si>
    <t>沼袋親和会</t>
  </si>
  <si>
    <t>江古田四丁目町会</t>
  </si>
  <si>
    <t>松が丘片山町会</t>
  </si>
  <si>
    <t>江古田一丁目町会</t>
  </si>
  <si>
    <t>江原町町会</t>
  </si>
  <si>
    <t>旭公民館町会</t>
  </si>
  <si>
    <t>江古田住宅自治会</t>
  </si>
  <si>
    <t>丸山町会</t>
  </si>
  <si>
    <t>野方北町会</t>
  </si>
  <si>
    <t>野方南自治会</t>
  </si>
  <si>
    <t>野方一丁目南町会</t>
  </si>
  <si>
    <t>野方東町会</t>
  </si>
  <si>
    <t>野方二丁目町会</t>
  </si>
  <si>
    <t>大和町東町会</t>
  </si>
  <si>
    <t>大和町西部自治会</t>
  </si>
  <si>
    <t>大和町北協和会</t>
  </si>
  <si>
    <t>大和町中町会</t>
  </si>
  <si>
    <t>大和町一和町会</t>
  </si>
  <si>
    <t>若宮一丁目町会</t>
  </si>
  <si>
    <t>鷺南自治の会</t>
  </si>
  <si>
    <t>若宮三丁目町会</t>
  </si>
  <si>
    <t>鷺宮都営住宅自治会</t>
  </si>
  <si>
    <t>白鷺町会</t>
  </si>
  <si>
    <t>鷺宮三丁目町会</t>
  </si>
  <si>
    <t>鷺宮四丁目町会</t>
  </si>
  <si>
    <t>鷺宮六丁目南部町会</t>
  </si>
  <si>
    <t>白鷺三丁目町会</t>
  </si>
  <si>
    <t>若宮三丁目ｱﾊﾟｰﾄ自治会</t>
  </si>
  <si>
    <t>都営白鷺一丁目第四ｱﾊﾟｰﾄ自治会</t>
  </si>
  <si>
    <t>鷺宮六丁目町会</t>
  </si>
  <si>
    <t>都営大和町四丁目ｱﾊﾟｰﾄ自治会</t>
  </si>
  <si>
    <t>鷺宮西住宅自治会</t>
  </si>
  <si>
    <t>都営白鷺一丁目第二アパート自治会</t>
  </si>
  <si>
    <t>北鷺町会</t>
  </si>
  <si>
    <t>上鷺宮四丁目町会</t>
  </si>
  <si>
    <t>上鷺宮五丁目町会</t>
  </si>
  <si>
    <t>K</t>
    <phoneticPr fontId="2"/>
  </si>
  <si>
    <t>中野区役所の窓口でも入力方法をご案内可能です。</t>
    <rPh sb="0" eb="2">
      <t>ナカノ</t>
    </rPh>
    <rPh sb="2" eb="5">
      <t>クヤクショ</t>
    </rPh>
    <rPh sb="6" eb="8">
      <t>マドグチ</t>
    </rPh>
    <rPh sb="10" eb="12">
      <t>ニュウリョク</t>
    </rPh>
    <rPh sb="12" eb="14">
      <t>ホウホウ</t>
    </rPh>
    <rPh sb="16" eb="18">
      <t>アンナイ</t>
    </rPh>
    <rPh sb="18" eb="20">
      <t>カノウ</t>
    </rPh>
    <phoneticPr fontId="2"/>
  </si>
  <si>
    <t>助成金の申請時期は窓口が大変込み合います。</t>
    <rPh sb="0" eb="3">
      <t>ジョセイキン</t>
    </rPh>
    <rPh sb="4" eb="6">
      <t>シンセイ</t>
    </rPh>
    <rPh sb="6" eb="8">
      <t>ジキ</t>
    </rPh>
    <rPh sb="9" eb="11">
      <t>マドグチ</t>
    </rPh>
    <rPh sb="12" eb="14">
      <t>タイヘン</t>
    </rPh>
    <rPh sb="14" eb="15">
      <t>コ</t>
    </rPh>
    <rPh sb="16" eb="17">
      <t>ア</t>
    </rPh>
    <phoneticPr fontId="2"/>
  </si>
  <si>
    <t>事前ご連絡いただき、お時間の調整をさせていただければ幸いです。</t>
    <phoneticPr fontId="2"/>
  </si>
  <si>
    <t>黄色い部分のみ入力してください。</t>
    <rPh sb="0" eb="2">
      <t>キイロ</t>
    </rPh>
    <rPh sb="3" eb="5">
      <t>ブブン</t>
    </rPh>
    <rPh sb="7" eb="9">
      <t>ニュウリョク</t>
    </rPh>
    <phoneticPr fontId="2"/>
  </si>
  <si>
    <t>申請書の内容が、報告書の内容にも連動しているため、非常に便利です。</t>
    <rPh sb="0" eb="3">
      <t>シンセイショ</t>
    </rPh>
    <rPh sb="4" eb="6">
      <t>ナイヨウ</t>
    </rPh>
    <rPh sb="8" eb="11">
      <t>ホウコクショ</t>
    </rPh>
    <rPh sb="12" eb="14">
      <t>ナイヨウ</t>
    </rPh>
    <rPh sb="16" eb="18">
      <t>レンドウ</t>
    </rPh>
    <rPh sb="25" eb="27">
      <t>ヒジョウ</t>
    </rPh>
    <rPh sb="28" eb="30">
      <t>ベンリ</t>
    </rPh>
    <phoneticPr fontId="2"/>
  </si>
  <si>
    <t>入力が終わったら保存してください。</t>
    <rPh sb="0" eb="2">
      <t>ニュウリョク</t>
    </rPh>
    <rPh sb="3" eb="4">
      <t>オ</t>
    </rPh>
    <rPh sb="8" eb="10">
      <t>ホゾン</t>
    </rPh>
    <phoneticPr fontId="2"/>
  </si>
  <si>
    <t>地域自治推進係宛に、入力後のExcelデータを添付して、メールで送信してください。</t>
    <rPh sb="0" eb="4">
      <t>チイキジチ</t>
    </rPh>
    <rPh sb="4" eb="6">
      <t>スイシン</t>
    </rPh>
    <rPh sb="6" eb="7">
      <t>カカリ</t>
    </rPh>
    <rPh sb="7" eb="8">
      <t>アテ</t>
    </rPh>
    <rPh sb="32" eb="34">
      <t>ソウシン</t>
    </rPh>
    <phoneticPr fontId="2"/>
  </si>
  <si>
    <t>助成金交付申請書</t>
    <rPh sb="0" eb="3">
      <t>ジョセイキン</t>
    </rPh>
    <rPh sb="3" eb="5">
      <t>コウフ</t>
    </rPh>
    <rPh sb="5" eb="8">
      <t>シンセイショ</t>
    </rPh>
    <phoneticPr fontId="2"/>
  </si>
  <si>
    <t>事業等計画書</t>
    <rPh sb="0" eb="3">
      <t>ジギョウトウ</t>
    </rPh>
    <rPh sb="3" eb="6">
      <t>ケイカクショ</t>
    </rPh>
    <phoneticPr fontId="2"/>
  </si>
  <si>
    <t>助成金実績報告書</t>
    <rPh sb="0" eb="3">
      <t>ジョセイキン</t>
    </rPh>
    <rPh sb="3" eb="5">
      <t>ジッセキ</t>
    </rPh>
    <rPh sb="5" eb="8">
      <t>ホウコクショ</t>
    </rPh>
    <phoneticPr fontId="2"/>
  </si>
  <si>
    <t>事業等報告書</t>
    <rPh sb="0" eb="3">
      <t>ジギョウトウ</t>
    </rPh>
    <rPh sb="3" eb="6">
      <t>ホウコクショ</t>
    </rPh>
    <phoneticPr fontId="2"/>
  </si>
  <si>
    <t>精算書</t>
    <rPh sb="0" eb="3">
      <t>セイサンショ</t>
    </rPh>
    <phoneticPr fontId="2"/>
  </si>
  <si>
    <t>H</t>
    <phoneticPr fontId="2"/>
  </si>
  <si>
    <t>I</t>
    <phoneticPr fontId="2"/>
  </si>
  <si>
    <t>〒164-8501　中野区4‐11‐１9　中野区役所４階</t>
    <rPh sb="21" eb="26">
      <t>ナカノクヤクショ</t>
    </rPh>
    <rPh sb="27" eb="28">
      <t>カイ</t>
    </rPh>
    <phoneticPr fontId="2"/>
  </si>
  <si>
    <t>申請書・報告書（概算払い用）</t>
    <rPh sb="0" eb="3">
      <t>シンセイショ</t>
    </rPh>
    <rPh sb="4" eb="7">
      <t>ホウコクショ</t>
    </rPh>
    <phoneticPr fontId="3"/>
  </si>
  <si>
    <t>添付：Excel</t>
  </si>
  <si>
    <t>件名：【町会名】 町会・自治会 公益活動推進助成金　申請書提出</t>
    <rPh sb="6" eb="7">
      <t>メイ</t>
    </rPh>
    <phoneticPr fontId="2"/>
  </si>
  <si>
    <t>令和8（2026）年度　町会・自治会公益活動推進助成制度</t>
    <rPh sb="0" eb="2">
      <t>レイワ</t>
    </rPh>
    <rPh sb="3" eb="5">
      <t>ヘイネンド</t>
    </rPh>
    <rPh sb="12" eb="14">
      <t>チョウカイ</t>
    </rPh>
    <rPh sb="15" eb="18">
      <t>ジチカイ</t>
    </rPh>
    <rPh sb="18" eb="20">
      <t>コウエキ</t>
    </rPh>
    <rPh sb="20" eb="22">
      <t>カツドウ</t>
    </rPh>
    <rPh sb="22" eb="24">
      <t>スイシン</t>
    </rPh>
    <rPh sb="24" eb="26">
      <t>ジョセイ</t>
    </rPh>
    <rPh sb="26" eb="28">
      <t>セイド</t>
    </rPh>
    <phoneticPr fontId="3"/>
  </si>
  <si>
    <t>中野区町会・自治会公益活動推進助成要綱に基づき、助成金の交付を申請します。</t>
    <rPh sb="0" eb="3">
      <t>ナカノク</t>
    </rPh>
    <rPh sb="3" eb="5">
      <t>チョウカイ</t>
    </rPh>
    <rPh sb="6" eb="9">
      <t>ジチカイ</t>
    </rPh>
    <rPh sb="9" eb="11">
      <t>コウエキ</t>
    </rPh>
    <rPh sb="11" eb="13">
      <t>カツドウ</t>
    </rPh>
    <rPh sb="13" eb="15">
      <t>スイシン</t>
    </rPh>
    <rPh sb="15" eb="17">
      <t>ジョセイ</t>
    </rPh>
    <rPh sb="17" eb="19">
      <t>ヨウコウ</t>
    </rPh>
    <rPh sb="20" eb="21">
      <t>モト</t>
    </rPh>
    <rPh sb="24" eb="27">
      <t>ジョセイキン</t>
    </rPh>
    <rPh sb="28" eb="30">
      <t>コウフ</t>
    </rPh>
    <rPh sb="31" eb="33">
      <t>シンセイ</t>
    </rPh>
    <phoneticPr fontId="3"/>
  </si>
  <si>
    <t>助成金交付申請書</t>
    <rPh sb="0" eb="1">
      <t>スケ</t>
    </rPh>
    <rPh sb="1" eb="2">
      <t>シゲル</t>
    </rPh>
    <rPh sb="2" eb="3">
      <t>キン</t>
    </rPh>
    <rPh sb="3" eb="4">
      <t>コウ</t>
    </rPh>
    <rPh sb="4" eb="5">
      <t>フ</t>
    </rPh>
    <rPh sb="5" eb="6">
      <t>シン</t>
    </rPh>
    <rPh sb="6" eb="7">
      <t>ショウ</t>
    </rPh>
    <rPh sb="7" eb="8">
      <t>ショ</t>
    </rPh>
    <phoneticPr fontId="3"/>
  </si>
  <si>
    <t>交付申請額</t>
    <rPh sb="0" eb="2">
      <t>コウフ</t>
    </rPh>
    <rPh sb="2" eb="4">
      <t>シンセイ</t>
    </rPh>
    <rPh sb="4" eb="5">
      <t>ガク</t>
    </rPh>
    <phoneticPr fontId="3"/>
  </si>
  <si>
    <t>事業目的</t>
    <rPh sb="0" eb="2">
      <t>ジギョウ</t>
    </rPh>
    <rPh sb="2" eb="4">
      <t>モクテキ</t>
    </rPh>
    <phoneticPr fontId="3"/>
  </si>
  <si>
    <t>添付書類</t>
    <rPh sb="0" eb="2">
      <t>テンプ</t>
    </rPh>
    <rPh sb="2" eb="4">
      <t>ショルイ</t>
    </rPh>
    <phoneticPr fontId="3"/>
  </si>
  <si>
    <t>B</t>
    <phoneticPr fontId="2"/>
  </si>
  <si>
    <t>F</t>
    <phoneticPr fontId="2"/>
  </si>
  <si>
    <t>G</t>
    <phoneticPr fontId="2"/>
  </si>
  <si>
    <t>申請します</t>
    <phoneticPr fontId="2"/>
  </si>
  <si>
    <t>申請しません</t>
    <phoneticPr fontId="2"/>
  </si>
  <si>
    <t>記</t>
    <rPh sb="0" eb="1">
      <t>シル</t>
    </rPh>
    <phoneticPr fontId="2"/>
  </si>
  <si>
    <t>A</t>
    <phoneticPr fontId="2"/>
  </si>
  <si>
    <t>限度額</t>
    <rPh sb="0" eb="3">
      <t>ゲンドガク</t>
    </rPh>
    <phoneticPr fontId="3"/>
  </si>
  <si>
    <t>C</t>
    <phoneticPr fontId="2"/>
  </si>
  <si>
    <t>D</t>
    <phoneticPr fontId="2"/>
  </si>
  <si>
    <t>E</t>
    <phoneticPr fontId="2"/>
  </si>
  <si>
    <t>第３号様式（第７条関係）</t>
    <rPh sb="0" eb="1">
      <t>ダイ</t>
    </rPh>
    <rPh sb="2" eb="3">
      <t>ゴウ</t>
    </rPh>
    <rPh sb="3" eb="5">
      <t>ヨウシキ</t>
    </rPh>
    <rPh sb="6" eb="7">
      <t>ダイ</t>
    </rPh>
    <rPh sb="8" eb="9">
      <t>ジョウ</t>
    </rPh>
    <rPh sb="9" eb="11">
      <t>カンケイ</t>
    </rPh>
    <phoneticPr fontId="2"/>
  </si>
  <si>
    <t>中　野　区　長　宛て</t>
    <rPh sb="0" eb="1">
      <t>ナカ</t>
    </rPh>
    <rPh sb="2" eb="3">
      <t>ノ</t>
    </rPh>
    <rPh sb="4" eb="5">
      <t>ク</t>
    </rPh>
    <rPh sb="6" eb="7">
      <t>チョウ</t>
    </rPh>
    <rPh sb="8" eb="9">
      <t>ア</t>
    </rPh>
    <phoneticPr fontId="3"/>
  </si>
  <si>
    <t>　町会・自治会公益活動推進助成金に係る事業を実施しましたので、
下記のとおりその実績を報告します。</t>
    <phoneticPr fontId="2"/>
  </si>
  <si>
    <t>提出書類</t>
    <rPh sb="0" eb="2">
      <t>テイシュツ</t>
    </rPh>
    <rPh sb="2" eb="4">
      <t>ショルイ</t>
    </rPh>
    <phoneticPr fontId="2"/>
  </si>
  <si>
    <t>事業等報告書</t>
    <phoneticPr fontId="2"/>
  </si>
  <si>
    <t>助成金実績報告書</t>
    <rPh sb="0" eb="3">
      <t>ジョセイキン</t>
    </rPh>
    <rPh sb="3" eb="5">
      <t>ジッセキ</t>
    </rPh>
    <rPh sb="5" eb="8">
      <t>ホウコクショ</t>
    </rPh>
    <phoneticPr fontId="3"/>
  </si>
  <si>
    <t>円</t>
    <rPh sb="0" eb="1">
      <t>エン</t>
    </rPh>
    <phoneticPr fontId="2"/>
  </si>
  <si>
    <t>申請額</t>
    <rPh sb="0" eb="2">
      <t>シンセイ</t>
    </rPh>
    <rPh sb="2" eb="3">
      <t>ガク</t>
    </rPh>
    <phoneticPr fontId="2"/>
  </si>
  <si>
    <t>上限額</t>
    <rPh sb="0" eb="3">
      <t>ジョウゲンガク</t>
    </rPh>
    <phoneticPr fontId="2"/>
  </si>
  <si>
    <t>加入促進申請額</t>
    <rPh sb="0" eb="4">
      <t>カニュウソクシン</t>
    </rPh>
    <phoneticPr fontId="2"/>
  </si>
  <si>
    <t>合　計</t>
    <rPh sb="0" eb="1">
      <t>ゴウ</t>
    </rPh>
    <rPh sb="2" eb="3">
      <t>ケイ</t>
    </rPh>
    <phoneticPr fontId="3"/>
  </si>
  <si>
    <t>円</t>
    <phoneticPr fontId="2"/>
  </si>
  <si>
    <t>　</t>
    <phoneticPr fontId="2"/>
  </si>
  <si>
    <t>合　計</t>
    <rPh sb="0" eb="1">
      <t>ゴウ</t>
    </rPh>
    <rPh sb="2" eb="3">
      <t>ケイ</t>
    </rPh>
    <phoneticPr fontId="2"/>
  </si>
  <si>
    <t>B</t>
    <phoneticPr fontId="2"/>
  </si>
  <si>
    <t>使用用途：びん・缶回収、区の広報協力活動の活動経費</t>
    <rPh sb="0" eb="4">
      <t>シヨウヨウト</t>
    </rPh>
    <rPh sb="8" eb="9">
      <t>カン</t>
    </rPh>
    <rPh sb="9" eb="11">
      <t>カイシュウ</t>
    </rPh>
    <rPh sb="12" eb="13">
      <t>ク</t>
    </rPh>
    <rPh sb="14" eb="16">
      <t>コウホウ</t>
    </rPh>
    <rPh sb="16" eb="18">
      <t>キョウリョク</t>
    </rPh>
    <rPh sb="18" eb="20">
      <t>カツドウ</t>
    </rPh>
    <rPh sb="21" eb="23">
      <t>カツドウ</t>
    </rPh>
    <rPh sb="23" eb="25">
      <t>ケイヒ</t>
    </rPh>
    <phoneticPr fontId="2"/>
  </si>
  <si>
    <t>事　業　等　報　告　書</t>
    <phoneticPr fontId="2"/>
  </si>
  <si>
    <t>２　地域自治活動</t>
    <phoneticPr fontId="2"/>
  </si>
  <si>
    <t>６　総合計額</t>
    <rPh sb="2" eb="6">
      <t>ソウゴウケイガク</t>
    </rPh>
    <phoneticPr fontId="3"/>
  </si>
  <si>
    <t>交付決定額</t>
    <rPh sb="0" eb="4">
      <t>コウフケッテイ</t>
    </rPh>
    <rPh sb="4" eb="5">
      <t>ガク</t>
    </rPh>
    <phoneticPr fontId="3"/>
  </si>
  <si>
    <t>町会・自治会公益活動推進助成金</t>
    <phoneticPr fontId="2"/>
  </si>
  <si>
    <t>精算書</t>
    <rPh sb="0" eb="1">
      <t>セイ</t>
    </rPh>
    <rPh sb="1" eb="2">
      <t>サン</t>
    </rPh>
    <rPh sb="2" eb="3">
      <t>ショ</t>
    </rPh>
    <phoneticPr fontId="3"/>
  </si>
  <si>
    <t>助成金額</t>
    <phoneticPr fontId="2"/>
  </si>
  <si>
    <t>支出額</t>
    <phoneticPr fontId="2"/>
  </si>
  <si>
    <t>精算額</t>
    <phoneticPr fontId="2"/>
  </si>
  <si>
    <t>事業内容(計画)</t>
    <rPh sb="0" eb="2">
      <t>ジギョウ</t>
    </rPh>
    <rPh sb="2" eb="4">
      <t>ナイヨウ</t>
    </rPh>
    <rPh sb="5" eb="7">
      <t>ケイカク</t>
    </rPh>
    <phoneticPr fontId="3"/>
  </si>
  <si>
    <t>実施内容</t>
    <rPh sb="0" eb="2">
      <t>ジッシ</t>
    </rPh>
    <rPh sb="2" eb="4">
      <t>ナイヨウ</t>
    </rPh>
    <phoneticPr fontId="3"/>
  </si>
  <si>
    <t>実施内容</t>
    <phoneticPr fontId="3"/>
  </si>
  <si>
    <t>びん・缶</t>
    <rPh sb="3" eb="4">
      <t>カン</t>
    </rPh>
    <phoneticPr fontId="6"/>
  </si>
  <si>
    <t>世帯数</t>
    <rPh sb="0" eb="3">
      <t>セタイスウ</t>
    </rPh>
    <phoneticPr fontId="6"/>
  </si>
  <si>
    <t>びん・缶費</t>
    <rPh sb="3" eb="4">
      <t>カン</t>
    </rPh>
    <rPh sb="4" eb="5">
      <t>ヒ</t>
    </rPh>
    <phoneticPr fontId="6"/>
  </si>
  <si>
    <t>コーシャハイム中野弥生町自治会</t>
    <rPh sb="7" eb="9">
      <t>ナカノ</t>
    </rPh>
    <rPh sb="9" eb="12">
      <t>ヤヨイチョウ</t>
    </rPh>
    <rPh sb="12" eb="15">
      <t>ジチカイ</t>
    </rPh>
    <phoneticPr fontId="6"/>
  </si>
  <si>
    <t>東郷町会</t>
    <rPh sb="0" eb="2">
      <t>トウゴウ</t>
    </rPh>
    <rPh sb="2" eb="4">
      <t>チョウカイ</t>
    </rPh>
    <phoneticPr fontId="6"/>
  </si>
  <si>
    <t>宮一町会</t>
    <rPh sb="0" eb="2">
      <t>ミヤイチ</t>
    </rPh>
    <rPh sb="2" eb="4">
      <t>チョウカイ</t>
    </rPh>
    <phoneticPr fontId="6"/>
  </si>
  <si>
    <t>宮三町会</t>
    <rPh sb="0" eb="1">
      <t>ミヤ</t>
    </rPh>
    <rPh sb="1" eb="2">
      <t>サン</t>
    </rPh>
    <rPh sb="2" eb="4">
      <t>チョウカイ</t>
    </rPh>
    <phoneticPr fontId="6"/>
  </si>
  <si>
    <t>囲町自治会</t>
    <rPh sb="2" eb="5">
      <t>ジチカイ</t>
    </rPh>
    <phoneticPr fontId="3"/>
  </si>
  <si>
    <t>都営上高田アパート第１自治会</t>
    <rPh sb="0" eb="2">
      <t>トエイ</t>
    </rPh>
    <rPh sb="2" eb="5">
      <t>カミタカダ</t>
    </rPh>
    <rPh sb="9" eb="10">
      <t>ダイ</t>
    </rPh>
    <rPh sb="11" eb="14">
      <t>ジチカイ</t>
    </rPh>
    <phoneticPr fontId="12"/>
  </si>
  <si>
    <t>交付決定額</t>
    <rPh sb="0" eb="5">
      <t>コウフケッテイガク</t>
    </rPh>
    <phoneticPr fontId="3"/>
  </si>
  <si>
    <t>３　区政協力活動</t>
    <rPh sb="2" eb="3">
      <t>ク</t>
    </rPh>
    <rPh sb="3" eb="4">
      <t>セイ</t>
    </rPh>
    <rPh sb="4" eb="6">
      <t>キョウリョク</t>
    </rPh>
    <rPh sb="6" eb="8">
      <t>カツドウ</t>
    </rPh>
    <phoneticPr fontId="3"/>
  </si>
  <si>
    <t>申請額</t>
    <rPh sb="0" eb="3">
      <t>シンセイガク</t>
    </rPh>
    <phoneticPr fontId="3"/>
  </si>
  <si>
    <t>1　地域自治活動</t>
    <phoneticPr fontId="2"/>
  </si>
  <si>
    <t>F又は１００，０００円のうち金額の少ない方</t>
    <rPh sb="1" eb="2">
      <t>マタ</t>
    </rPh>
    <rPh sb="10" eb="11">
      <t>エン</t>
    </rPh>
    <rPh sb="14" eb="16">
      <t>キンガク</t>
    </rPh>
    <rPh sb="17" eb="18">
      <t>スク</t>
    </rPh>
    <rPh sb="20" eb="21">
      <t>ホウ</t>
    </rPh>
    <phoneticPr fontId="3"/>
  </si>
  <si>
    <t>※１００円未満切り捨てのため、「交付決定額 D」は「計画書の申請額 D」と一致しない場合があります。</t>
    <rPh sb="4" eb="5">
      <t>エン</t>
    </rPh>
    <rPh sb="5" eb="7">
      <t>ミマン</t>
    </rPh>
    <rPh sb="7" eb="8">
      <t>キ</t>
    </rPh>
    <rPh sb="9" eb="10">
      <t>ス</t>
    </rPh>
    <rPh sb="16" eb="18">
      <t>コウフ</t>
    </rPh>
    <rPh sb="18" eb="21">
      <t>ケッテイガク</t>
    </rPh>
    <rPh sb="26" eb="29">
      <t>ケイカクショ</t>
    </rPh>
    <rPh sb="30" eb="32">
      <t>シンセイ</t>
    </rPh>
    <rPh sb="32" eb="33">
      <t>ガク</t>
    </rPh>
    <rPh sb="37" eb="39">
      <t>イッチ</t>
    </rPh>
    <rPh sb="42" eb="44">
      <t>バアイ</t>
    </rPh>
    <phoneticPr fontId="2"/>
  </si>
  <si>
    <t>L</t>
    <phoneticPr fontId="2"/>
  </si>
  <si>
    <t>M</t>
    <phoneticPr fontId="2"/>
  </si>
  <si>
    <t>N</t>
    <phoneticPr fontId="2"/>
  </si>
  <si>
    <t>O</t>
    <phoneticPr fontId="2"/>
  </si>
  <si>
    <t>P</t>
    <phoneticPr fontId="2"/>
  </si>
  <si>
    <t>R</t>
    <phoneticPr fontId="2"/>
  </si>
  <si>
    <t>G</t>
    <phoneticPr fontId="2"/>
  </si>
  <si>
    <t>Q</t>
    <phoneticPr fontId="2"/>
  </si>
  <si>
    <t>報告額 (K又はDの金額が少ない方）</t>
    <rPh sb="0" eb="2">
      <t>ホウコク</t>
    </rPh>
    <rPh sb="2" eb="3">
      <t>ガク</t>
    </rPh>
    <phoneticPr fontId="2"/>
  </si>
  <si>
    <t>返還額（ D － L ）</t>
    <rPh sb="0" eb="3">
      <t>ヘンカンガク</t>
    </rPh>
    <phoneticPr fontId="3"/>
  </si>
  <si>
    <t>報告額（N又はGの金額が少ない方）</t>
    <rPh sb="0" eb="2">
      <t>ホウコク</t>
    </rPh>
    <rPh sb="5" eb="6">
      <t>マタ</t>
    </rPh>
    <phoneticPr fontId="3"/>
  </si>
  <si>
    <t>返還額（  G － O ）</t>
    <phoneticPr fontId="2"/>
  </si>
  <si>
    <t>総交付決定額</t>
    <rPh sb="0" eb="1">
      <t>ソウ</t>
    </rPh>
    <rPh sb="1" eb="3">
      <t>コウフ</t>
    </rPh>
    <rPh sb="3" eb="5">
      <t>ケッテイ</t>
    </rPh>
    <rPh sb="5" eb="6">
      <t>ガク</t>
    </rPh>
    <phoneticPr fontId="2"/>
  </si>
  <si>
    <t>2　区政協力活動</t>
    <rPh sb="2" eb="4">
      <t>クセイ</t>
    </rPh>
    <rPh sb="4" eb="6">
      <t>キョウリョク</t>
    </rPh>
    <rPh sb="6" eb="8">
      <t>カツドウ</t>
    </rPh>
    <phoneticPr fontId="3"/>
  </si>
  <si>
    <t>５　加入促進及び地域交流促進活動助成金</t>
    <rPh sb="2" eb="4">
      <t>カニュウ</t>
    </rPh>
    <rPh sb="4" eb="6">
      <t>ソクシン</t>
    </rPh>
    <rPh sb="6" eb="7">
      <t>オヨ</t>
    </rPh>
    <rPh sb="8" eb="10">
      <t>チイキ</t>
    </rPh>
    <rPh sb="10" eb="12">
      <t>コウリュウ</t>
    </rPh>
    <rPh sb="12" eb="14">
      <t>ソクシン</t>
    </rPh>
    <rPh sb="14" eb="16">
      <t>カツドウ</t>
    </rPh>
    <rPh sb="16" eb="19">
      <t>ジョセイキン</t>
    </rPh>
    <phoneticPr fontId="3"/>
  </si>
  <si>
    <t>4　加入促進及び地域交流促進活動助成金</t>
    <phoneticPr fontId="2"/>
  </si>
  <si>
    <t>※地域自治活動＋区政協力活動 に上乗せ</t>
    <phoneticPr fontId="2"/>
  </si>
  <si>
    <t>円</t>
    <rPh sb="0" eb="1">
      <t>エン</t>
    </rPh>
    <phoneticPr fontId="2"/>
  </si>
  <si>
    <t>総報告額（　L　＋　B　＋　O　）</t>
    <rPh sb="0" eb="1">
      <t>ソウ</t>
    </rPh>
    <rPh sb="1" eb="3">
      <t>ホウコク</t>
    </rPh>
    <rPh sb="3" eb="4">
      <t>ガク</t>
    </rPh>
    <phoneticPr fontId="3"/>
  </si>
  <si>
    <t>総返還額（　M　＋ P　）</t>
    <rPh sb="0" eb="1">
      <t>ソウ</t>
    </rPh>
    <rPh sb="1" eb="4">
      <t>ヘンカンガク</t>
    </rPh>
    <phoneticPr fontId="3"/>
  </si>
  <si>
    <t>(A)限度額</t>
    <rPh sb="3" eb="6">
      <t>ゲンドガク</t>
    </rPh>
    <phoneticPr fontId="6"/>
  </si>
  <si>
    <t>(C)事業助成額</t>
    <rPh sb="3" eb="5">
      <t>ジギョウ</t>
    </rPh>
    <rPh sb="5" eb="7">
      <t>ジョセイ</t>
    </rPh>
    <rPh sb="7" eb="8">
      <t>ガク</t>
    </rPh>
    <phoneticPr fontId="6"/>
  </si>
  <si>
    <t>広報協力費</t>
    <rPh sb="0" eb="2">
      <t>コウホウ</t>
    </rPh>
    <rPh sb="2" eb="4">
      <t>キョウリョク</t>
    </rPh>
    <rPh sb="4" eb="5">
      <t>ヒ</t>
    </rPh>
    <phoneticPr fontId="6"/>
  </si>
  <si>
    <t>(E)協力費計</t>
    <rPh sb="3" eb="6">
      <t>キョウリョクヒ</t>
    </rPh>
    <rPh sb="6" eb="7">
      <t>ケイ</t>
    </rPh>
    <phoneticPr fontId="6"/>
  </si>
  <si>
    <t>１　限度額（ ２ 地域自治活動 ＋ ３ 区政協力活動）</t>
    <phoneticPr fontId="2"/>
  </si>
  <si>
    <r>
      <t>&lt;申請書 締め切り&gt;</t>
    </r>
    <r>
      <rPr>
        <b/>
        <sz val="12"/>
        <color rgb="FFFF0000"/>
        <rFont val="BIZ UDPゴシック"/>
        <family val="3"/>
        <charset val="128"/>
      </rPr>
      <t>※令和8年６月１９日(金)</t>
    </r>
    <rPh sb="1" eb="3">
      <t>シンセイ</t>
    </rPh>
    <rPh sb="3" eb="4">
      <t>ショ</t>
    </rPh>
    <rPh sb="5" eb="6">
      <t>シ</t>
    </rPh>
    <rPh sb="7" eb="8">
      <t>キ</t>
    </rPh>
    <rPh sb="11" eb="13">
      <t>レイワ</t>
    </rPh>
    <rPh sb="14" eb="15">
      <t>ネン</t>
    </rPh>
    <rPh sb="16" eb="17">
      <t>ガツ</t>
    </rPh>
    <rPh sb="19" eb="20">
      <t>ニチ</t>
    </rPh>
    <rPh sb="21" eb="22">
      <t>キン</t>
    </rPh>
    <phoneticPr fontId="2"/>
  </si>
  <si>
    <t>中野区長　あて</t>
    <rPh sb="0" eb="2">
      <t>ナカノ</t>
    </rPh>
    <rPh sb="2" eb="4">
      <t>クチョウ</t>
    </rPh>
    <phoneticPr fontId="2"/>
  </si>
  <si>
    <t>請求額</t>
    <phoneticPr fontId="2"/>
  </si>
  <si>
    <t>金</t>
    <phoneticPr fontId="3"/>
  </si>
  <si>
    <t>中野区から私に支給される助成金は、下記口座に振込みをお願いします。</t>
    <rPh sb="12" eb="15">
      <t>ジョセイキン</t>
    </rPh>
    <rPh sb="17" eb="19">
      <t>カキ</t>
    </rPh>
    <phoneticPr fontId="2"/>
  </si>
  <si>
    <t>振込先金融機関</t>
    <phoneticPr fontId="2"/>
  </si>
  <si>
    <t>銀行</t>
    <rPh sb="0" eb="2">
      <t>ギンコウ</t>
    </rPh>
    <phoneticPr fontId="2"/>
  </si>
  <si>
    <t>支店</t>
    <rPh sb="0" eb="2">
      <t>シテン</t>
    </rPh>
    <phoneticPr fontId="2"/>
  </si>
  <si>
    <t>信用金庫</t>
    <rPh sb="0" eb="4">
      <t>シンヨウキンコ</t>
    </rPh>
    <phoneticPr fontId="2"/>
  </si>
  <si>
    <t>信用組合</t>
    <rPh sb="0" eb="4">
      <t>シンヨウクミアイ</t>
    </rPh>
    <phoneticPr fontId="2"/>
  </si>
  <si>
    <t>農協</t>
    <rPh sb="0" eb="2">
      <t>ノウキョウ</t>
    </rPh>
    <phoneticPr fontId="2"/>
  </si>
  <si>
    <t>振込口座</t>
    <phoneticPr fontId="2"/>
  </si>
  <si>
    <t>預金種別</t>
    <phoneticPr fontId="2"/>
  </si>
  <si>
    <t>普通</t>
    <rPh sb="0" eb="2">
      <t>フツウ</t>
    </rPh>
    <phoneticPr fontId="2"/>
  </si>
  <si>
    <t>当座</t>
    <rPh sb="0" eb="2">
      <t>トウザ</t>
    </rPh>
    <phoneticPr fontId="2"/>
  </si>
  <si>
    <t>口座番号</t>
    <phoneticPr fontId="2"/>
  </si>
  <si>
    <t>フリガナ</t>
    <phoneticPr fontId="2"/>
  </si>
  <si>
    <t>口座名義</t>
    <phoneticPr fontId="2"/>
  </si>
  <si>
    <t>中野区町会・自治会公益活動推進助成金 交付請求書</t>
    <rPh sb="15" eb="18">
      <t>ジョセイキン</t>
    </rPh>
    <rPh sb="19" eb="21">
      <t>コウフ</t>
    </rPh>
    <rPh sb="21" eb="24">
      <t>セイキュウショ</t>
    </rPh>
    <phoneticPr fontId="3"/>
  </si>
  <si>
    <t>tiikijiti@city.tokyo-nakano.lg.jp</t>
    <phoneticPr fontId="2"/>
  </si>
  <si>
    <t>メール：tiikijiti@city.tokyo-nakano.lg.jp</t>
  </si>
  <si>
    <t>本文：１．町会名</t>
    <phoneticPr fontId="2"/>
  </si>
  <si>
    <t>　　　 ２．会長名</t>
    <rPh sb="6" eb="9">
      <t>カイチョウメイ</t>
    </rPh>
    <phoneticPr fontId="2"/>
  </si>
  <si>
    <t>請求書・口座振替依頼書</t>
    <rPh sb="0" eb="3">
      <t>セイキュウショ</t>
    </rPh>
    <rPh sb="4" eb="11">
      <t>コウザフリカエイライショ</t>
    </rPh>
    <phoneticPr fontId="2"/>
  </si>
  <si>
    <r>
      <t>↓</t>
    </r>
    <r>
      <rPr>
        <b/>
        <u/>
        <sz val="11"/>
        <rFont val="BIZ UDPゴシック"/>
        <family val="3"/>
        <charset val="128"/>
      </rPr>
      <t>メールアドレス</t>
    </r>
    <r>
      <rPr>
        <b/>
        <sz val="11"/>
        <rFont val="BIZ UDPゴシック"/>
        <family val="3"/>
        <charset val="128"/>
      </rPr>
      <t>↓(クリックしたらメールの送信画面になります）</t>
    </r>
    <rPh sb="21" eb="23">
      <t>ソウシン</t>
    </rPh>
    <rPh sb="23" eb="25">
      <t>ガメン</t>
    </rPh>
    <phoneticPr fontId="2"/>
  </si>
  <si>
    <t>担当 ： 山本　・　小髙</t>
    <rPh sb="0" eb="2">
      <t>タントウ</t>
    </rPh>
    <rPh sb="5" eb="7">
      <t>ヤマモト</t>
    </rPh>
    <rPh sb="10" eb="12">
      <t>コダカ</t>
    </rPh>
    <phoneticPr fontId="3"/>
  </si>
  <si>
    <r>
      <t>&lt;報告書 締め切り&gt;</t>
    </r>
    <r>
      <rPr>
        <b/>
        <sz val="12"/>
        <color rgb="FFFF0000"/>
        <rFont val="BIZ UDPゴシック"/>
        <family val="3"/>
        <charset val="128"/>
      </rPr>
      <t>※令和9年３月５日（金）</t>
    </r>
    <rPh sb="1" eb="4">
      <t>ホウコクショ</t>
    </rPh>
    <rPh sb="4" eb="5">
      <t>ウケショ</t>
    </rPh>
    <rPh sb="5" eb="6">
      <t>シ</t>
    </rPh>
    <rPh sb="7" eb="8">
      <t>キ</t>
    </rPh>
    <rPh sb="11" eb="13">
      <t>レイワ</t>
    </rPh>
    <rPh sb="14" eb="15">
      <t>ネン</t>
    </rPh>
    <rPh sb="16" eb="17">
      <t>ガツ</t>
    </rPh>
    <rPh sb="18" eb="19">
      <t>ニチ</t>
    </rPh>
    <rPh sb="20" eb="21">
      <t>キン</t>
    </rPh>
    <phoneticPr fontId="2"/>
  </si>
  <si>
    <t>メールの送信のみで申請が完了します。</t>
    <rPh sb="4" eb="6">
      <t>ソウシン</t>
    </rPh>
    <rPh sb="9" eb="11">
      <t>シンセイ</t>
    </rPh>
    <rPh sb="12" eb="14">
      <t>カンリョウ</t>
    </rPh>
    <phoneticPr fontId="2"/>
  </si>
  <si>
    <t>令和　年　　月　日</t>
    <rPh sb="0" eb="2">
      <t>レイワ</t>
    </rPh>
    <rPh sb="3" eb="4">
      <t>ネン</t>
    </rPh>
    <rPh sb="6" eb="7">
      <t>ガツ</t>
    </rPh>
    <rPh sb="8" eb="9">
      <t>ニチ</t>
    </rPh>
    <phoneticPr fontId="2"/>
  </si>
  <si>
    <t>　　　 ３．メール送信者氏名・電話番号</t>
    <rPh sb="9" eb="12">
      <t>ソウシンシャ</t>
    </rPh>
    <rPh sb="12" eb="14">
      <t>シメイ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</si>
</sst>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76" formatCode="#,##0_ "/>
    <numFmt numFmtId="177" formatCode="#,##0_ ;[Red]\-#,##0\ "/>
    <numFmt numFmtId="178" formatCode="#,##0_);[Red]\(#,##0\)"/>
    <numFmt numFmtId="179" formatCode="0;\-0;;@"/>
    <numFmt numFmtId="180" formatCode="&quot;＠&quot;General&quot;円&quot;"/>
    <numFmt numFmtId="181" formatCode="#,##0&quot;か所&quot;"/>
    <numFmt numFmtId="182" formatCode="#,##0&quot;世帯&quot;"/>
    <numFmt numFmtId="183" formatCode="&quot;＠&quot;General&quot;円×&quot;"/>
    <numFmt numFmtId="184" formatCode="&quot;＠&quot;#,##0&quot;円　　×&quot;"/>
  </numFmts>
  <fonts count="44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6"/>
      <name val="ＭＳ Ｐゴシック"/>
      <family val="3"/>
    </font>
    <font>
      <sz val="11"/>
      <name val="ＭＳ Ｐゴシック"/>
      <family val="3"/>
    </font>
    <font>
      <sz val="14"/>
      <name val="BIZ UDPゴシック"/>
      <family val="3"/>
      <charset val="128"/>
    </font>
    <font>
      <sz val="11"/>
      <name val="BIZ UDPゴシック"/>
      <family val="3"/>
      <charset val="128"/>
    </font>
    <font>
      <sz val="16"/>
      <name val="BIZ UDPゴシック"/>
      <family val="3"/>
      <charset val="128"/>
    </font>
    <font>
      <sz val="12"/>
      <name val="BIZ UDPゴシック"/>
      <family val="3"/>
      <charset val="128"/>
    </font>
    <font>
      <b/>
      <sz val="12"/>
      <name val="BIZ UDPゴシック"/>
      <family val="3"/>
      <charset val="128"/>
    </font>
    <font>
      <b/>
      <sz val="14"/>
      <name val="BIZ UDPゴシック"/>
      <family val="3"/>
      <charset val="128"/>
    </font>
    <font>
      <b/>
      <sz val="22"/>
      <name val="BIZ UDPゴシック"/>
      <family val="3"/>
      <charset val="128"/>
    </font>
    <font>
      <sz val="18"/>
      <name val="BIZ UDPゴシック"/>
      <family val="3"/>
      <charset val="128"/>
    </font>
    <font>
      <b/>
      <sz val="16"/>
      <name val="BIZ UDPゴシック"/>
      <family val="3"/>
      <charset val="128"/>
    </font>
    <font>
      <sz val="9.9"/>
      <name val="書院中明朝体"/>
      <family val="3"/>
    </font>
    <font>
      <sz val="10"/>
      <color theme="1"/>
      <name val="BIZ UDPゴシック"/>
      <family val="3"/>
      <charset val="128"/>
    </font>
    <font>
      <sz val="12"/>
      <color theme="1"/>
      <name val="BIZ UDPゴシック"/>
      <family val="3"/>
      <charset val="128"/>
    </font>
    <font>
      <sz val="11"/>
      <color theme="1"/>
      <name val="游ゴシック"/>
      <family val="3"/>
      <scheme val="minor"/>
    </font>
    <font>
      <b/>
      <sz val="11"/>
      <name val="BIZ UDPゴシック"/>
      <family val="3"/>
      <charset val="128"/>
    </font>
    <font>
      <b/>
      <sz val="10"/>
      <color theme="1"/>
      <name val="BIZ UDPゴシック"/>
      <family val="3"/>
      <charset val="128"/>
    </font>
    <font>
      <sz val="20"/>
      <color theme="1"/>
      <name val="BIZ UDPゴシック"/>
      <family val="3"/>
    </font>
    <font>
      <sz val="20"/>
      <color theme="1"/>
      <name val="BIZ UDPゴシック"/>
      <family val="3"/>
      <charset val="128"/>
    </font>
    <font>
      <b/>
      <sz val="20"/>
      <color theme="1"/>
      <name val="BIZ UDPゴシック"/>
      <family val="3"/>
      <charset val="128"/>
    </font>
    <font>
      <sz val="22"/>
      <color theme="1"/>
      <name val="BIZ UDPゴシック"/>
      <family val="3"/>
      <charset val="128"/>
    </font>
    <font>
      <b/>
      <sz val="22"/>
      <color theme="1"/>
      <name val="BIZ UDPゴシック"/>
      <family val="3"/>
      <charset val="128"/>
    </font>
    <font>
      <b/>
      <u/>
      <sz val="11"/>
      <name val="BIZ UDPゴシック"/>
      <family val="3"/>
      <charset val="128"/>
    </font>
    <font>
      <b/>
      <u/>
      <sz val="11"/>
      <color rgb="FFFF0000"/>
      <name val="BIZ UDPゴシック"/>
      <family val="3"/>
      <charset val="128"/>
    </font>
    <font>
      <u/>
      <sz val="11"/>
      <color theme="10"/>
      <name val="游ゴシック"/>
      <family val="2"/>
      <charset val="128"/>
      <scheme val="minor"/>
    </font>
    <font>
      <u/>
      <sz val="11"/>
      <color theme="10"/>
      <name val="BIZ UDPゴシック"/>
      <family val="3"/>
      <charset val="128"/>
    </font>
    <font>
      <b/>
      <u/>
      <sz val="12"/>
      <color rgb="FFFF0000"/>
      <name val="BIZ UDPゴシック"/>
      <family val="3"/>
      <charset val="128"/>
    </font>
    <font>
      <sz val="11"/>
      <color theme="1"/>
      <name val="BIZ UDPゴシック"/>
      <family val="3"/>
      <charset val="128"/>
    </font>
    <font>
      <sz val="13"/>
      <name val="BIZ UDPゴシック"/>
      <family val="3"/>
      <charset val="128"/>
    </font>
    <font>
      <sz val="11"/>
      <color indexed="81"/>
      <name val="BIZ UDPゴシック"/>
      <family val="3"/>
      <charset val="128"/>
    </font>
    <font>
      <sz val="12"/>
      <color indexed="81"/>
      <name val="BIZ UDPゴシック"/>
      <family val="3"/>
      <charset val="128"/>
    </font>
    <font>
      <b/>
      <sz val="16"/>
      <color rgb="FFFF0000"/>
      <name val="BIZ UDPゴシック"/>
      <family val="3"/>
      <charset val="128"/>
    </font>
    <font>
      <b/>
      <sz val="11"/>
      <color indexed="81"/>
      <name val="BIZ UDPゴシック"/>
      <family val="3"/>
      <charset val="128"/>
    </font>
    <font>
      <b/>
      <sz val="12"/>
      <color indexed="81"/>
      <name val="BIZ UDPゴシック"/>
      <family val="3"/>
      <charset val="128"/>
    </font>
    <font>
      <b/>
      <sz val="12"/>
      <color rgb="FFFF0000"/>
      <name val="BIZ UDPゴシック"/>
      <family val="3"/>
      <charset val="128"/>
    </font>
    <font>
      <sz val="10"/>
      <name val="BIZ UDPゴシック"/>
      <family val="3"/>
      <charset val="128"/>
    </font>
    <font>
      <b/>
      <sz val="10"/>
      <color indexed="81"/>
      <name val="BIZ UDゴシック"/>
      <family val="3"/>
      <charset val="128"/>
    </font>
    <font>
      <sz val="16"/>
      <color indexed="81"/>
      <name val="BIZ UDPゴシック"/>
      <family val="3"/>
      <charset val="128"/>
    </font>
    <font>
      <b/>
      <sz val="16"/>
      <color indexed="81"/>
      <name val="BIZ UDPゴシック"/>
      <family val="3"/>
      <charset val="128"/>
    </font>
    <font>
      <b/>
      <sz val="12"/>
      <color theme="1"/>
      <name val="BIZ UDPゴシック"/>
      <family val="3"/>
      <charset val="128"/>
    </font>
    <font>
      <b/>
      <sz val="18"/>
      <name val="BIZ UDP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/>
      <diagonal/>
    </border>
    <border>
      <left style="double">
        <color auto="1"/>
      </left>
      <right style="double">
        <color auto="1"/>
      </right>
      <top/>
      <bottom/>
      <diagonal/>
    </border>
    <border>
      <left style="double">
        <color auto="1"/>
      </left>
      <right style="double">
        <color auto="1"/>
      </right>
      <top/>
      <bottom style="double">
        <color auto="1"/>
      </bottom>
      <diagonal/>
    </border>
    <border diagonalDown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4" fillId="0" borderId="0"/>
    <xf numFmtId="0" fontId="4" fillId="0" borderId="0"/>
    <xf numFmtId="0" fontId="17" fillId="0" borderId="0">
      <alignment vertical="center"/>
    </xf>
    <xf numFmtId="38" fontId="17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>
      <alignment vertical="center"/>
    </xf>
  </cellStyleXfs>
  <cellXfs count="232">
    <xf numFmtId="0" fontId="0" fillId="0" borderId="0" xfId="0">
      <alignment vertical="center"/>
    </xf>
    <xf numFmtId="0" fontId="6" fillId="0" borderId="0" xfId="0" applyFont="1">
      <alignment vertical="center"/>
    </xf>
    <xf numFmtId="0" fontId="8" fillId="0" borderId="0" xfId="0" applyFont="1">
      <alignment vertical="center"/>
    </xf>
    <xf numFmtId="0" fontId="8" fillId="0" borderId="0" xfId="0" applyFont="1" applyAlignment="1">
      <alignment horizontal="right" vertical="center"/>
    </xf>
    <xf numFmtId="0" fontId="6" fillId="0" borderId="0" xfId="0" applyFont="1" applyAlignment="1">
      <alignment horizontal="right" vertical="center"/>
    </xf>
    <xf numFmtId="0" fontId="10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vertical="center" wrapText="1"/>
    </xf>
    <xf numFmtId="0" fontId="9" fillId="0" borderId="0" xfId="0" applyFont="1">
      <alignment vertical="center"/>
    </xf>
    <xf numFmtId="0" fontId="8" fillId="0" borderId="12" xfId="0" applyFont="1" applyBorder="1">
      <alignment vertical="center"/>
    </xf>
    <xf numFmtId="178" fontId="23" fillId="3" borderId="1" xfId="2" applyNumberFormat="1" applyFont="1" applyFill="1" applyBorder="1" applyAlignment="1">
      <alignment horizontal="right" vertical="center"/>
    </xf>
    <xf numFmtId="178" fontId="23" fillId="3" borderId="15" xfId="2" applyNumberFormat="1" applyFont="1" applyFill="1" applyBorder="1" applyAlignment="1">
      <alignment horizontal="right" vertical="center"/>
    </xf>
    <xf numFmtId="178" fontId="23" fillId="0" borderId="1" xfId="2" applyNumberFormat="1" applyFont="1" applyBorder="1" applyAlignment="1">
      <alignment horizontal="right" vertical="center"/>
    </xf>
    <xf numFmtId="0" fontId="16" fillId="3" borderId="0" xfId="2" applyFont="1" applyFill="1" applyAlignment="1">
      <alignment vertical="center"/>
    </xf>
    <xf numFmtId="0" fontId="15" fillId="3" borderId="0" xfId="2" applyFont="1" applyFill="1" applyAlignment="1">
      <alignment vertical="center"/>
    </xf>
    <xf numFmtId="0" fontId="15" fillId="0" borderId="0" xfId="2" applyFont="1" applyAlignment="1">
      <alignment vertical="center"/>
    </xf>
    <xf numFmtId="49" fontId="15" fillId="3" borderId="0" xfId="2" applyNumberFormat="1" applyFont="1" applyFill="1" applyAlignment="1">
      <alignment horizontal="right" vertical="center"/>
    </xf>
    <xf numFmtId="176" fontId="15" fillId="3" borderId="0" xfId="2" applyNumberFormat="1" applyFont="1" applyFill="1" applyAlignment="1">
      <alignment vertical="center"/>
    </xf>
    <xf numFmtId="0" fontId="16" fillId="3" borderId="0" xfId="2" applyFont="1" applyFill="1" applyAlignment="1">
      <alignment horizontal="center" vertical="center"/>
    </xf>
    <xf numFmtId="0" fontId="19" fillId="3" borderId="0" xfId="2" applyFont="1" applyFill="1" applyAlignment="1">
      <alignment vertical="center"/>
    </xf>
    <xf numFmtId="0" fontId="23" fillId="0" borderId="15" xfId="2" applyFont="1" applyBorder="1" applyAlignment="1">
      <alignment vertical="center"/>
    </xf>
    <xf numFmtId="38" fontId="24" fillId="0" borderId="17" xfId="1" applyFont="1" applyBorder="1" applyAlignment="1">
      <alignment horizontal="right" vertical="center"/>
    </xf>
    <xf numFmtId="0" fontId="23" fillId="0" borderId="15" xfId="3" applyFont="1" applyBorder="1" applyAlignment="1">
      <alignment horizontal="right"/>
    </xf>
    <xf numFmtId="38" fontId="23" fillId="0" borderId="12" xfId="1" applyFont="1" applyFill="1" applyBorder="1" applyAlignment="1">
      <alignment horizontal="right" vertical="center"/>
    </xf>
    <xf numFmtId="176" fontId="23" fillId="3" borderId="15" xfId="2" applyNumberFormat="1" applyFont="1" applyFill="1" applyBorder="1" applyAlignment="1">
      <alignment horizontal="right" vertical="center"/>
    </xf>
    <xf numFmtId="38" fontId="23" fillId="3" borderId="15" xfId="2" applyNumberFormat="1" applyFont="1" applyFill="1" applyBorder="1" applyAlignment="1">
      <alignment horizontal="right" vertical="center"/>
    </xf>
    <xf numFmtId="0" fontId="23" fillId="0" borderId="1" xfId="2" applyFont="1" applyBorder="1" applyAlignment="1">
      <alignment vertical="center"/>
    </xf>
    <xf numFmtId="38" fontId="24" fillId="0" borderId="16" xfId="1" applyFont="1" applyBorder="1" applyAlignment="1">
      <alignment horizontal="right" vertical="center"/>
    </xf>
    <xf numFmtId="0" fontId="23" fillId="0" borderId="1" xfId="3" applyFont="1" applyBorder="1" applyAlignment="1">
      <alignment horizontal="right"/>
    </xf>
    <xf numFmtId="38" fontId="23" fillId="0" borderId="7" xfId="1" applyFont="1" applyFill="1" applyBorder="1" applyAlignment="1">
      <alignment horizontal="right" vertical="center"/>
    </xf>
    <xf numFmtId="176" fontId="23" fillId="3" borderId="1" xfId="2" applyNumberFormat="1" applyFont="1" applyFill="1" applyBorder="1" applyAlignment="1">
      <alignment horizontal="right" vertical="center"/>
    </xf>
    <xf numFmtId="38" fontId="23" fillId="3" borderId="1" xfId="2" applyNumberFormat="1" applyFont="1" applyFill="1" applyBorder="1" applyAlignment="1">
      <alignment horizontal="right" vertical="center"/>
    </xf>
    <xf numFmtId="0" fontId="23" fillId="0" borderId="14" xfId="2" applyFont="1" applyBorder="1" applyAlignment="1">
      <alignment vertical="center"/>
    </xf>
    <xf numFmtId="0" fontId="23" fillId="0" borderId="13" xfId="2" applyFont="1" applyBorder="1" applyAlignment="1">
      <alignment vertical="center"/>
    </xf>
    <xf numFmtId="0" fontId="23" fillId="0" borderId="1" xfId="0" applyFont="1" applyBorder="1">
      <alignment vertical="center"/>
    </xf>
    <xf numFmtId="0" fontId="23" fillId="0" borderId="15" xfId="0" applyFont="1" applyBorder="1">
      <alignment vertical="center"/>
    </xf>
    <xf numFmtId="0" fontId="23" fillId="0" borderId="14" xfId="0" applyFont="1" applyBorder="1">
      <alignment vertical="center"/>
    </xf>
    <xf numFmtId="176" fontId="23" fillId="0" borderId="1" xfId="2" applyNumberFormat="1" applyFont="1" applyBorder="1" applyAlignment="1">
      <alignment horizontal="right" vertical="center"/>
    </xf>
    <xf numFmtId="178" fontId="15" fillId="3" borderId="0" xfId="2" applyNumberFormat="1" applyFont="1" applyFill="1" applyAlignment="1">
      <alignment vertical="center"/>
    </xf>
    <xf numFmtId="0" fontId="23" fillId="0" borderId="12" xfId="2" applyFont="1" applyBorder="1" applyAlignment="1">
      <alignment horizontal="center" vertical="center"/>
    </xf>
    <xf numFmtId="0" fontId="23" fillId="0" borderId="7" xfId="2" applyFont="1" applyBorder="1" applyAlignment="1">
      <alignment horizontal="center" vertical="center"/>
    </xf>
    <xf numFmtId="49" fontId="20" fillId="2" borderId="19" xfId="2" applyNumberFormat="1" applyFont="1" applyFill="1" applyBorder="1" applyAlignment="1">
      <alignment horizontal="center" vertical="center" shrinkToFit="1"/>
    </xf>
    <xf numFmtId="0" fontId="21" fillId="2" borderId="20" xfId="2" applyFont="1" applyFill="1" applyBorder="1" applyAlignment="1">
      <alignment horizontal="center" vertical="center"/>
    </xf>
    <xf numFmtId="0" fontId="22" fillId="2" borderId="19" xfId="2" applyFont="1" applyFill="1" applyBorder="1" applyAlignment="1">
      <alignment horizontal="center" vertical="center"/>
    </xf>
    <xf numFmtId="176" fontId="21" fillId="2" borderId="20" xfId="2" applyNumberFormat="1" applyFont="1" applyFill="1" applyBorder="1" applyAlignment="1">
      <alignment horizontal="center" vertical="center"/>
    </xf>
    <xf numFmtId="178" fontId="21" fillId="2" borderId="20" xfId="2" applyNumberFormat="1" applyFont="1" applyFill="1" applyBorder="1" applyAlignment="1">
      <alignment horizontal="center" vertical="center"/>
    </xf>
    <xf numFmtId="0" fontId="23" fillId="0" borderId="10" xfId="2" applyFont="1" applyBorder="1" applyAlignment="1">
      <alignment horizontal="center" vertical="center"/>
    </xf>
    <xf numFmtId="38" fontId="24" fillId="0" borderId="18" xfId="1" applyFont="1" applyBorder="1" applyAlignment="1">
      <alignment horizontal="right" vertical="center"/>
    </xf>
    <xf numFmtId="0" fontId="23" fillId="0" borderId="13" xfId="3" applyFont="1" applyBorder="1" applyAlignment="1">
      <alignment horizontal="right"/>
    </xf>
    <xf numFmtId="38" fontId="23" fillId="0" borderId="10" xfId="1" applyFont="1" applyFill="1" applyBorder="1" applyAlignment="1">
      <alignment horizontal="right" vertical="center"/>
    </xf>
    <xf numFmtId="176" fontId="23" fillId="3" borderId="13" xfId="2" applyNumberFormat="1" applyFont="1" applyFill="1" applyBorder="1" applyAlignment="1">
      <alignment horizontal="right" vertical="center"/>
    </xf>
    <xf numFmtId="178" fontId="23" fillId="3" borderId="13" xfId="2" applyNumberFormat="1" applyFont="1" applyFill="1" applyBorder="1" applyAlignment="1">
      <alignment horizontal="right" vertical="center"/>
    </xf>
    <xf numFmtId="38" fontId="23" fillId="3" borderId="13" xfId="2" applyNumberFormat="1" applyFont="1" applyFill="1" applyBorder="1" applyAlignment="1">
      <alignment horizontal="right" vertical="center"/>
    </xf>
    <xf numFmtId="0" fontId="12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textRotation="255"/>
    </xf>
    <xf numFmtId="0" fontId="6" fillId="0" borderId="0" xfId="0" applyFont="1" applyAlignment="1">
      <alignment horizontal="left" vertical="center" indent="1"/>
    </xf>
    <xf numFmtId="0" fontId="8" fillId="0" borderId="0" xfId="0" applyFont="1" applyAlignment="1">
      <alignment horizontal="left" vertical="center" indent="1"/>
    </xf>
    <xf numFmtId="0" fontId="26" fillId="0" borderId="0" xfId="0" applyFont="1">
      <alignment vertical="center"/>
    </xf>
    <xf numFmtId="0" fontId="18" fillId="0" borderId="0" xfId="0" applyFont="1">
      <alignment vertical="center"/>
    </xf>
    <xf numFmtId="0" fontId="30" fillId="0" borderId="22" xfId="0" applyFont="1" applyBorder="1">
      <alignment vertical="center"/>
    </xf>
    <xf numFmtId="0" fontId="6" fillId="0" borderId="21" xfId="0" applyFont="1" applyBorder="1">
      <alignment vertical="center"/>
    </xf>
    <xf numFmtId="0" fontId="6" fillId="0" borderId="22" xfId="0" applyFont="1" applyBorder="1">
      <alignment vertical="center"/>
    </xf>
    <xf numFmtId="0" fontId="7" fillId="0" borderId="0" xfId="0" applyFont="1" applyAlignment="1">
      <alignment horizontal="center" vertical="center"/>
    </xf>
    <xf numFmtId="0" fontId="18" fillId="0" borderId="0" xfId="0" applyFont="1" applyAlignment="1">
      <alignment horizontal="right" vertical="center"/>
    </xf>
    <xf numFmtId="0" fontId="18" fillId="0" borderId="25" xfId="0" applyFont="1" applyBorder="1" applyProtection="1">
      <alignment vertical="center"/>
      <protection locked="0"/>
    </xf>
    <xf numFmtId="0" fontId="18" fillId="0" borderId="26" xfId="0" applyFont="1" applyBorder="1" applyProtection="1">
      <alignment vertical="center"/>
      <protection locked="0"/>
    </xf>
    <xf numFmtId="0" fontId="29" fillId="0" borderId="24" xfId="0" applyFont="1" applyBorder="1">
      <alignment vertical="center"/>
    </xf>
    <xf numFmtId="0" fontId="6" fillId="0" borderId="22" xfId="0" applyFont="1" applyBorder="1" applyAlignment="1">
      <alignment horizontal="left" vertical="center"/>
    </xf>
    <xf numFmtId="0" fontId="8" fillId="2" borderId="0" xfId="0" applyFont="1" applyFill="1" applyAlignment="1" applyProtection="1">
      <alignment vertical="center" shrinkToFit="1"/>
      <protection locked="0"/>
    </xf>
    <xf numFmtId="49" fontId="8" fillId="2" borderId="0" xfId="0" applyNumberFormat="1" applyFont="1" applyFill="1" applyAlignment="1" applyProtection="1">
      <alignment vertical="center" shrinkToFit="1"/>
      <protection locked="0"/>
    </xf>
    <xf numFmtId="0" fontId="8" fillId="0" borderId="5" xfId="0" applyFont="1" applyBorder="1" applyProtection="1">
      <alignment vertical="center"/>
      <protection locked="0"/>
    </xf>
    <xf numFmtId="0" fontId="8" fillId="0" borderId="6" xfId="0" applyFont="1" applyBorder="1" applyProtection="1">
      <alignment vertical="center"/>
      <protection locked="0"/>
    </xf>
    <xf numFmtId="0" fontId="8" fillId="0" borderId="8" xfId="0" applyFont="1" applyBorder="1" applyProtection="1">
      <alignment vertical="center"/>
      <protection locked="0"/>
    </xf>
    <xf numFmtId="0" fontId="8" fillId="0" borderId="9" xfId="0" applyFont="1" applyBorder="1" applyProtection="1">
      <alignment vertical="center"/>
      <protection locked="0"/>
    </xf>
    <xf numFmtId="0" fontId="8" fillId="0" borderId="2" xfId="0" applyFont="1" applyBorder="1" applyAlignment="1">
      <alignment horizontal="center" vertical="center"/>
    </xf>
    <xf numFmtId="38" fontId="8" fillId="0" borderId="6" xfId="1" applyFont="1" applyFill="1" applyBorder="1" applyAlignment="1" applyProtection="1">
      <alignment vertical="center"/>
    </xf>
    <xf numFmtId="0" fontId="8" fillId="0" borderId="0" xfId="0" applyFont="1" applyAlignment="1">
      <alignment horizontal="distributed" vertical="center" justifyLastLine="1"/>
    </xf>
    <xf numFmtId="0" fontId="8" fillId="0" borderId="0" xfId="0" applyFont="1" applyProtection="1">
      <alignment vertical="center"/>
      <protection locked="0"/>
    </xf>
    <xf numFmtId="0" fontId="8" fillId="0" borderId="9" xfId="0" applyFont="1" applyBorder="1" applyAlignment="1">
      <alignment horizontal="center" vertical="center"/>
    </xf>
    <xf numFmtId="38" fontId="8" fillId="0" borderId="0" xfId="1" applyFont="1" applyFill="1" applyBorder="1" applyAlignment="1" applyProtection="1">
      <alignment vertical="center"/>
    </xf>
    <xf numFmtId="0" fontId="8" fillId="0" borderId="3" xfId="0" applyFont="1" applyBorder="1" applyProtection="1">
      <alignment vertical="center"/>
      <protection locked="0"/>
    </xf>
    <xf numFmtId="0" fontId="8" fillId="0" borderId="9" xfId="0" applyFont="1" applyBorder="1" applyAlignment="1" applyProtection="1">
      <alignment horizontal="right" vertical="center"/>
      <protection locked="0"/>
    </xf>
    <xf numFmtId="38" fontId="16" fillId="0" borderId="2" xfId="1" applyFont="1" applyFill="1" applyBorder="1" applyAlignment="1" applyProtection="1">
      <alignment vertical="center"/>
    </xf>
    <xf numFmtId="179" fontId="8" fillId="0" borderId="0" xfId="0" applyNumberFormat="1" applyFont="1" applyAlignment="1">
      <alignment vertical="top" wrapText="1" shrinkToFit="1"/>
    </xf>
    <xf numFmtId="0" fontId="8" fillId="0" borderId="0" xfId="0" applyFont="1" applyAlignment="1">
      <alignment horizontal="left" vertical="center" wrapText="1" indent="5"/>
    </xf>
    <xf numFmtId="38" fontId="16" fillId="0" borderId="0" xfId="1" applyFont="1" applyFill="1" applyBorder="1" applyAlignment="1" applyProtection="1">
      <alignment vertical="center"/>
    </xf>
    <xf numFmtId="0" fontId="8" fillId="0" borderId="1" xfId="0" applyFont="1" applyBorder="1" applyAlignment="1">
      <alignment horizontal="distributed" vertical="distributed" wrapText="1" indent="1"/>
    </xf>
    <xf numFmtId="0" fontId="8" fillId="0" borderId="1" xfId="0" applyFont="1" applyBorder="1" applyAlignment="1">
      <alignment horizontal="distributed" vertical="distributed" indent="1"/>
    </xf>
    <xf numFmtId="179" fontId="8" fillId="0" borderId="0" xfId="0" applyNumberFormat="1" applyFont="1" applyAlignment="1">
      <alignment vertical="center" shrinkToFit="1"/>
    </xf>
    <xf numFmtId="38" fontId="8" fillId="0" borderId="0" xfId="1" applyFont="1" applyFill="1" applyBorder="1" applyAlignment="1" applyProtection="1">
      <alignment horizontal="right" vertical="center"/>
    </xf>
    <xf numFmtId="38" fontId="8" fillId="0" borderId="6" xfId="1" applyFont="1" applyFill="1" applyBorder="1" applyAlignment="1" applyProtection="1">
      <alignment horizontal="right" vertical="center"/>
    </xf>
    <xf numFmtId="0" fontId="7" fillId="0" borderId="0" xfId="0" applyFont="1" applyAlignment="1">
      <alignment horizontal="right" vertical="center"/>
    </xf>
    <xf numFmtId="0" fontId="10" fillId="0" borderId="0" xfId="0" applyFont="1" applyAlignment="1">
      <alignment horizontal="right" vertical="center"/>
    </xf>
    <xf numFmtId="0" fontId="8" fillId="0" borderId="0" xfId="0" applyFont="1" applyAlignment="1">
      <alignment horizontal="right" vertical="center" justifyLastLine="1"/>
    </xf>
    <xf numFmtId="0" fontId="8" fillId="0" borderId="0" xfId="0" applyFont="1" applyAlignment="1">
      <alignment horizontal="right" vertical="center" wrapText="1"/>
    </xf>
    <xf numFmtId="3" fontId="8" fillId="0" borderId="12" xfId="1" applyNumberFormat="1" applyFont="1" applyBorder="1" applyAlignment="1">
      <alignment horizontal="right" vertical="center"/>
    </xf>
    <xf numFmtId="3" fontId="8" fillId="0" borderId="5" xfId="1" applyNumberFormat="1" applyFont="1" applyBorder="1" applyAlignment="1">
      <alignment horizontal="right" vertical="center"/>
    </xf>
    <xf numFmtId="3" fontId="8" fillId="0" borderId="7" xfId="1" applyNumberFormat="1" applyFont="1" applyBorder="1" applyAlignment="1">
      <alignment horizontal="right" vertical="center"/>
    </xf>
    <xf numFmtId="0" fontId="5" fillId="0" borderId="7" xfId="0" applyFont="1" applyBorder="1" applyAlignment="1">
      <alignment horizontal="center" vertical="center" wrapText="1"/>
    </xf>
    <xf numFmtId="38" fontId="16" fillId="0" borderId="0" xfId="1" applyFont="1" applyFill="1" applyBorder="1" applyAlignment="1" applyProtection="1">
      <alignment horizontal="right" vertical="center"/>
    </xf>
    <xf numFmtId="0" fontId="8" fillId="0" borderId="9" xfId="0" applyFont="1" applyBorder="1" applyAlignment="1" applyProtection="1">
      <alignment vertical="center" wrapText="1" shrinkToFit="1"/>
      <protection locked="0"/>
    </xf>
    <xf numFmtId="0" fontId="8" fillId="0" borderId="6" xfId="0" applyFont="1" applyBorder="1" applyAlignment="1" applyProtection="1">
      <alignment vertical="center" wrapText="1" shrinkToFit="1"/>
      <protection locked="0"/>
    </xf>
    <xf numFmtId="0" fontId="8" fillId="0" borderId="0" xfId="0" applyFont="1" applyAlignment="1" applyProtection="1">
      <alignment vertical="center" wrapText="1" shrinkToFit="1"/>
      <protection locked="0"/>
    </xf>
    <xf numFmtId="0" fontId="43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9" fillId="0" borderId="0" xfId="0" applyFont="1" applyAlignment="1">
      <alignment vertical="center" wrapText="1"/>
    </xf>
    <xf numFmtId="0" fontId="11" fillId="0" borderId="0" xfId="0" applyFont="1">
      <alignment vertical="center"/>
    </xf>
    <xf numFmtId="0" fontId="6" fillId="0" borderId="0" xfId="0" applyFont="1" applyAlignment="1">
      <alignment horizontal="left" vertical="center"/>
    </xf>
    <xf numFmtId="0" fontId="8" fillId="0" borderId="11" xfId="0" applyFont="1" applyBorder="1" applyAlignment="1">
      <alignment horizontal="right" vertical="center"/>
    </xf>
    <xf numFmtId="0" fontId="8" fillId="0" borderId="2" xfId="0" applyFont="1" applyBorder="1" applyAlignment="1">
      <alignment horizontal="left" vertical="center"/>
    </xf>
    <xf numFmtId="0" fontId="31" fillId="0" borderId="0" xfId="0" applyFont="1">
      <alignment vertical="center"/>
    </xf>
    <xf numFmtId="38" fontId="5" fillId="0" borderId="6" xfId="1" applyFont="1" applyBorder="1" applyAlignment="1">
      <alignment horizontal="center" vertical="center" shrinkToFit="1"/>
    </xf>
    <xf numFmtId="0" fontId="23" fillId="0" borderId="29" xfId="2" applyFont="1" applyBorder="1" applyAlignment="1">
      <alignment vertical="center"/>
    </xf>
    <xf numFmtId="0" fontId="8" fillId="0" borderId="0" xfId="0" applyFont="1" applyAlignment="1">
      <alignment horizontal="left" vertical="center"/>
    </xf>
    <xf numFmtId="49" fontId="8" fillId="0" borderId="0" xfId="0" applyNumberFormat="1" applyFont="1">
      <alignment vertical="center"/>
    </xf>
    <xf numFmtId="0" fontId="8" fillId="0" borderId="0" xfId="0" applyFont="1" applyAlignment="1">
      <alignment horizontal="distributed" vertical="center" shrinkToFit="1"/>
    </xf>
    <xf numFmtId="0" fontId="8" fillId="0" borderId="0" xfId="0" applyFont="1" applyAlignment="1">
      <alignment vertical="center" shrinkToFit="1"/>
    </xf>
    <xf numFmtId="176" fontId="8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8" fillId="0" borderId="5" xfId="0" quotePrefix="1" applyFont="1" applyBorder="1">
      <alignment vertical="center"/>
    </xf>
    <xf numFmtId="0" fontId="8" fillId="0" borderId="6" xfId="0" quotePrefix="1" applyFont="1" applyBorder="1">
      <alignment vertical="center"/>
    </xf>
    <xf numFmtId="183" fontId="8" fillId="0" borderId="6" xfId="0" quotePrefix="1" applyNumberFormat="1" applyFont="1" applyBorder="1">
      <alignment vertical="center"/>
    </xf>
    <xf numFmtId="180" fontId="8" fillId="0" borderId="6" xfId="0" quotePrefix="1" applyNumberFormat="1" applyFont="1" applyBorder="1">
      <alignment vertical="center"/>
    </xf>
    <xf numFmtId="184" fontId="8" fillId="0" borderId="6" xfId="0" quotePrefix="1" applyNumberFormat="1" applyFont="1" applyBorder="1" applyAlignment="1">
      <alignment horizontal="right" vertical="center"/>
    </xf>
    <xf numFmtId="182" fontId="8" fillId="0" borderId="7" xfId="1" applyNumberFormat="1" applyFont="1" applyFill="1" applyBorder="1" applyAlignment="1" applyProtection="1">
      <alignment horizontal="center" vertical="center"/>
    </xf>
    <xf numFmtId="0" fontId="8" fillId="0" borderId="5" xfId="0" applyFont="1" applyBorder="1" applyAlignment="1">
      <alignment horizontal="center" vertical="center"/>
    </xf>
    <xf numFmtId="38" fontId="42" fillId="0" borderId="6" xfId="1" applyFont="1" applyFill="1" applyBorder="1" applyAlignment="1" applyProtection="1">
      <alignment vertical="center"/>
    </xf>
    <xf numFmtId="0" fontId="8" fillId="0" borderId="7" xfId="0" applyFont="1" applyBorder="1">
      <alignment vertical="center"/>
    </xf>
    <xf numFmtId="0" fontId="8" fillId="0" borderId="6" xfId="0" applyFont="1" applyBorder="1" applyAlignment="1">
      <alignment horizontal="center" vertical="center"/>
    </xf>
    <xf numFmtId="0" fontId="8" fillId="0" borderId="0" xfId="0" quotePrefix="1" applyFont="1">
      <alignment vertical="center"/>
    </xf>
    <xf numFmtId="183" fontId="8" fillId="0" borderId="0" xfId="0" quotePrefix="1" applyNumberFormat="1" applyFont="1">
      <alignment vertical="center"/>
    </xf>
    <xf numFmtId="180" fontId="8" fillId="0" borderId="0" xfId="0" quotePrefix="1" applyNumberFormat="1" applyFont="1">
      <alignment vertical="center"/>
    </xf>
    <xf numFmtId="184" fontId="8" fillId="0" borderId="0" xfId="0" quotePrefix="1" applyNumberFormat="1" applyFont="1" applyAlignment="1">
      <alignment horizontal="right" vertical="center"/>
    </xf>
    <xf numFmtId="182" fontId="8" fillId="0" borderId="0" xfId="1" applyNumberFormat="1" applyFont="1" applyFill="1" applyBorder="1" applyAlignment="1" applyProtection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9" xfId="0" applyFont="1" applyBorder="1">
      <alignment vertical="center"/>
    </xf>
    <xf numFmtId="0" fontId="8" fillId="0" borderId="10" xfId="0" applyFont="1" applyBorder="1">
      <alignment vertical="center"/>
    </xf>
    <xf numFmtId="0" fontId="8" fillId="0" borderId="6" xfId="0" applyFont="1" applyBorder="1">
      <alignment vertical="center"/>
    </xf>
    <xf numFmtId="0" fontId="8" fillId="0" borderId="4" xfId="0" applyFont="1" applyBorder="1">
      <alignment vertical="center"/>
    </xf>
    <xf numFmtId="0" fontId="8" fillId="0" borderId="3" xfId="0" applyFont="1" applyBorder="1" applyAlignment="1">
      <alignment horizontal="center" vertical="center"/>
    </xf>
    <xf numFmtId="38" fontId="8" fillId="0" borderId="9" xfId="1" applyFont="1" applyFill="1" applyBorder="1" applyAlignment="1" applyProtection="1">
      <alignment vertical="center"/>
    </xf>
    <xf numFmtId="0" fontId="8" fillId="0" borderId="11" xfId="0" applyFont="1" applyBorder="1" applyAlignment="1">
      <alignment horizontal="center" vertical="center"/>
    </xf>
    <xf numFmtId="38" fontId="8" fillId="0" borderId="2" xfId="1" applyFont="1" applyFill="1" applyBorder="1" applyAlignment="1" applyProtection="1">
      <alignment vertical="center"/>
    </xf>
    <xf numFmtId="177" fontId="8" fillId="0" borderId="0" xfId="0" applyNumberFormat="1" applyFont="1">
      <alignment vertical="center"/>
    </xf>
    <xf numFmtId="178" fontId="8" fillId="0" borderId="0" xfId="0" applyNumberFormat="1" applyFont="1">
      <alignment vertical="center"/>
    </xf>
    <xf numFmtId="184" fontId="8" fillId="0" borderId="9" xfId="0" quotePrefix="1" applyNumberFormat="1" applyFont="1" applyBorder="1">
      <alignment vertical="center"/>
    </xf>
    <xf numFmtId="181" fontId="8" fillId="0" borderId="9" xfId="0" applyNumberFormat="1" applyFont="1" applyBorder="1" applyAlignment="1">
      <alignment horizontal="center" vertical="center"/>
    </xf>
    <xf numFmtId="38" fontId="8" fillId="0" borderId="6" xfId="1" applyFont="1" applyBorder="1" applyAlignment="1" applyProtection="1">
      <alignment vertical="center"/>
    </xf>
    <xf numFmtId="38" fontId="8" fillId="0" borderId="9" xfId="1" applyFont="1" applyBorder="1" applyAlignment="1" applyProtection="1">
      <alignment vertical="center"/>
    </xf>
    <xf numFmtId="184" fontId="8" fillId="0" borderId="5" xfId="0" quotePrefix="1" applyNumberFormat="1" applyFont="1" applyBorder="1">
      <alignment vertical="center"/>
    </xf>
    <xf numFmtId="182" fontId="8" fillId="0" borderId="7" xfId="1" quotePrefix="1" applyNumberFormat="1" applyFont="1" applyFill="1" applyBorder="1" applyAlignment="1" applyProtection="1">
      <alignment horizontal="center" vertical="center"/>
    </xf>
    <xf numFmtId="38" fontId="8" fillId="0" borderId="2" xfId="1" applyFont="1" applyBorder="1" applyAlignment="1" applyProtection="1">
      <alignment vertical="center"/>
    </xf>
    <xf numFmtId="0" fontId="9" fillId="0" borderId="5" xfId="0" applyFont="1" applyBorder="1" applyAlignment="1">
      <alignment horizontal="center" vertical="center"/>
    </xf>
    <xf numFmtId="38" fontId="9" fillId="0" borderId="6" xfId="1" applyFont="1" applyBorder="1" applyAlignment="1" applyProtection="1">
      <alignment vertical="center"/>
    </xf>
    <xf numFmtId="0" fontId="9" fillId="0" borderId="7" xfId="0" applyFont="1" applyBorder="1">
      <alignment vertical="center"/>
    </xf>
    <xf numFmtId="0" fontId="8" fillId="0" borderId="2" xfId="0" applyFont="1" applyBorder="1">
      <alignment vertical="center"/>
    </xf>
    <xf numFmtId="0" fontId="8" fillId="0" borderId="1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38" fontId="8" fillId="0" borderId="6" xfId="0" applyNumberFormat="1" applyFont="1" applyBorder="1" applyAlignment="1">
      <alignment horizontal="right" vertical="center"/>
    </xf>
    <xf numFmtId="38" fontId="8" fillId="0" borderId="6" xfId="1" applyFont="1" applyBorder="1" applyAlignment="1" applyProtection="1">
      <alignment horizontal="right" vertical="center"/>
    </xf>
    <xf numFmtId="38" fontId="8" fillId="0" borderId="9" xfId="0" applyNumberFormat="1" applyFont="1" applyBorder="1" applyAlignment="1">
      <alignment horizontal="right" vertical="center"/>
    </xf>
    <xf numFmtId="38" fontId="8" fillId="0" borderId="0" xfId="1" applyFont="1" applyBorder="1" applyAlignment="1" applyProtection="1">
      <alignment vertical="center"/>
    </xf>
    <xf numFmtId="0" fontId="38" fillId="0" borderId="0" xfId="0" applyFont="1">
      <alignment vertical="center"/>
    </xf>
    <xf numFmtId="38" fontId="8" fillId="0" borderId="2" xfId="0" applyNumberFormat="1" applyFont="1" applyBorder="1" applyAlignment="1">
      <alignment horizontal="right" vertical="center"/>
    </xf>
    <xf numFmtId="58" fontId="8" fillId="0" borderId="0" xfId="0" applyNumberFormat="1" applyFont="1" applyAlignment="1">
      <alignment horizontal="right" vertical="center"/>
    </xf>
    <xf numFmtId="0" fontId="28" fillId="0" borderId="0" xfId="6" applyFont="1" applyProtection="1">
      <alignment vertical="center"/>
      <protection locked="0"/>
    </xf>
    <xf numFmtId="0" fontId="28" fillId="0" borderId="23" xfId="6" applyFont="1" applyBorder="1" applyProtection="1">
      <alignment vertical="center"/>
      <protection locked="0"/>
    </xf>
    <xf numFmtId="0" fontId="8" fillId="0" borderId="13" xfId="0" applyFont="1" applyBorder="1" applyAlignment="1">
      <alignment vertical="center" wrapText="1" shrinkToFit="1"/>
    </xf>
    <xf numFmtId="0" fontId="8" fillId="0" borderId="1" xfId="0" applyFont="1" applyBorder="1" applyAlignment="1">
      <alignment vertical="center" wrapText="1" shrinkToFit="1"/>
    </xf>
    <xf numFmtId="0" fontId="7" fillId="0" borderId="0" xfId="0" applyFont="1" applyAlignment="1">
      <alignment horizontal="center" vertical="center"/>
    </xf>
    <xf numFmtId="0" fontId="34" fillId="0" borderId="0" xfId="0" applyFont="1" applyAlignment="1">
      <alignment horizontal="center" vertical="center"/>
    </xf>
    <xf numFmtId="0" fontId="13" fillId="0" borderId="0" xfId="0" applyFont="1" applyAlignment="1">
      <alignment horizontal="distributed" vertical="center" indent="11"/>
    </xf>
    <xf numFmtId="0" fontId="8" fillId="0" borderId="0" xfId="0" applyFont="1" applyAlignment="1">
      <alignment horizontal="center" vertical="center"/>
    </xf>
    <xf numFmtId="0" fontId="8" fillId="0" borderId="0" xfId="0" quotePrefix="1" applyFont="1" applyAlignment="1">
      <alignment horizontal="right" vertical="center"/>
    </xf>
    <xf numFmtId="0" fontId="8" fillId="0" borderId="0" xfId="0" applyFont="1" applyAlignment="1">
      <alignment horizontal="right" vertical="center"/>
    </xf>
    <xf numFmtId="0" fontId="13" fillId="0" borderId="0" xfId="0" applyFont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38" fontId="8" fillId="0" borderId="8" xfId="1" applyFont="1" applyFill="1" applyBorder="1" applyAlignment="1" applyProtection="1">
      <alignment horizontal="right" vertical="center"/>
      <protection locked="0"/>
    </xf>
    <xf numFmtId="38" fontId="8" fillId="0" borderId="9" xfId="1" applyFont="1" applyFill="1" applyBorder="1" applyAlignment="1" applyProtection="1">
      <alignment horizontal="right" vertical="center"/>
      <protection locked="0"/>
    </xf>
    <xf numFmtId="38" fontId="8" fillId="0" borderId="5" xfId="1" applyFont="1" applyFill="1" applyBorder="1" applyAlignment="1" applyProtection="1">
      <alignment horizontal="right" vertical="center"/>
      <protection locked="0"/>
    </xf>
    <xf numFmtId="38" fontId="8" fillId="0" borderId="6" xfId="1" applyFont="1" applyFill="1" applyBorder="1" applyAlignment="1" applyProtection="1">
      <alignment horizontal="right" vertical="center"/>
      <protection locked="0"/>
    </xf>
    <xf numFmtId="38" fontId="8" fillId="0" borderId="3" xfId="1" applyFont="1" applyFill="1" applyBorder="1" applyAlignment="1" applyProtection="1">
      <alignment horizontal="right" vertical="center"/>
      <protection locked="0"/>
    </xf>
    <xf numFmtId="38" fontId="8" fillId="0" borderId="0" xfId="1" applyFont="1" applyFill="1" applyBorder="1" applyAlignment="1" applyProtection="1">
      <alignment horizontal="right" vertical="center"/>
      <protection locked="0"/>
    </xf>
    <xf numFmtId="0" fontId="8" fillId="0" borderId="2" xfId="0" applyFont="1" applyBorder="1" applyAlignment="1">
      <alignment horizontal="center" vertical="center"/>
    </xf>
    <xf numFmtId="0" fontId="8" fillId="0" borderId="5" xfId="0" applyFont="1" applyBorder="1" applyAlignment="1" applyProtection="1">
      <alignment horizontal="left" vertical="center" wrapText="1" shrinkToFit="1"/>
      <protection locked="0"/>
    </xf>
    <xf numFmtId="0" fontId="8" fillId="0" borderId="7" xfId="0" applyFont="1" applyBorder="1" applyAlignment="1" applyProtection="1">
      <alignment horizontal="left" vertical="center" wrapText="1" shrinkToFit="1"/>
      <protection locked="0"/>
    </xf>
    <xf numFmtId="0" fontId="9" fillId="0" borderId="5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8" fillId="0" borderId="27" xfId="0" applyFont="1" applyBorder="1" applyAlignment="1">
      <alignment horizontal="center" vertical="center"/>
    </xf>
    <xf numFmtId="0" fontId="8" fillId="0" borderId="28" xfId="0" applyFont="1" applyBorder="1" applyAlignment="1">
      <alignment horizontal="center" vertical="center"/>
    </xf>
    <xf numFmtId="0" fontId="38" fillId="0" borderId="8" xfId="0" applyFont="1" applyBorder="1" applyAlignment="1">
      <alignment horizontal="center" vertical="center" wrapText="1"/>
    </xf>
    <xf numFmtId="0" fontId="38" fillId="0" borderId="9" xfId="0" applyFont="1" applyBorder="1" applyAlignment="1">
      <alignment horizontal="center" vertical="center" wrapText="1"/>
    </xf>
    <xf numFmtId="0" fontId="38" fillId="0" borderId="11" xfId="0" applyFont="1" applyBorder="1" applyAlignment="1">
      <alignment horizontal="center" vertical="center" wrapText="1"/>
    </xf>
    <xf numFmtId="0" fontId="3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38" fontId="9" fillId="0" borderId="5" xfId="1" applyFont="1" applyBorder="1" applyAlignment="1" applyProtection="1">
      <alignment horizontal="right" vertical="center"/>
    </xf>
    <xf numFmtId="38" fontId="9" fillId="0" borderId="6" xfId="1" applyFont="1" applyBorder="1" applyAlignment="1" applyProtection="1">
      <alignment horizontal="right" vertical="center"/>
    </xf>
    <xf numFmtId="0" fontId="5" fillId="0" borderId="13" xfId="0" applyFont="1" applyBorder="1" applyAlignment="1">
      <alignment horizontal="center" vertical="center" textRotation="255"/>
    </xf>
    <xf numFmtId="0" fontId="5" fillId="0" borderId="14" xfId="0" applyFont="1" applyBorder="1" applyAlignment="1">
      <alignment horizontal="center" vertical="center" textRotation="255"/>
    </xf>
    <xf numFmtId="0" fontId="5" fillId="0" borderId="15" xfId="0" applyFont="1" applyBorder="1" applyAlignment="1">
      <alignment horizontal="center" vertical="center" textRotation="255"/>
    </xf>
    <xf numFmtId="0" fontId="8" fillId="0" borderId="5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7" xfId="0" applyFont="1" applyBorder="1" applyAlignment="1" applyProtection="1">
      <alignment horizontal="center" vertical="center"/>
      <protection locked="0"/>
    </xf>
    <xf numFmtId="0" fontId="8" fillId="0" borderId="0" xfId="0" applyFont="1" applyAlignment="1">
      <alignment horizontal="left" vertical="center" shrinkToFit="1"/>
    </xf>
    <xf numFmtId="179" fontId="8" fillId="0" borderId="0" xfId="0" applyNumberFormat="1" applyFont="1" applyAlignment="1">
      <alignment horizontal="left" vertical="center" shrinkToFit="1"/>
    </xf>
    <xf numFmtId="0" fontId="43" fillId="0" borderId="0" xfId="0" applyFont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8" fillId="0" borderId="8" xfId="0" applyFont="1" applyBorder="1" applyAlignment="1" applyProtection="1">
      <alignment horizontal="center" vertical="center"/>
      <protection locked="0"/>
    </xf>
    <xf numFmtId="0" fontId="8" fillId="0" borderId="3" xfId="0" applyFont="1" applyBorder="1" applyAlignment="1" applyProtection="1">
      <alignment horizontal="center" vertical="center"/>
      <protection locked="0"/>
    </xf>
    <xf numFmtId="0" fontId="8" fillId="0" borderId="11" xfId="0" applyFont="1" applyBorder="1" applyAlignment="1" applyProtection="1">
      <alignment horizontal="center" vertical="center"/>
      <protection locked="0"/>
    </xf>
    <xf numFmtId="0" fontId="8" fillId="0" borderId="9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8" fillId="0" borderId="2" xfId="0" applyFont="1" applyBorder="1" applyAlignment="1" applyProtection="1">
      <alignment horizontal="center" vertical="center"/>
      <protection locked="0"/>
    </xf>
    <xf numFmtId="0" fontId="8" fillId="0" borderId="4" xfId="0" applyFont="1" applyBorder="1" applyAlignment="1">
      <alignment horizontal="center" vertical="center"/>
    </xf>
    <xf numFmtId="0" fontId="10" fillId="0" borderId="0" xfId="0" applyFont="1" applyAlignment="1">
      <alignment horizontal="distributed" vertical="center" indent="10"/>
    </xf>
    <xf numFmtId="0" fontId="8" fillId="0" borderId="0" xfId="0" applyFont="1" applyAlignment="1">
      <alignment horizontal="left" vertical="center" wrapText="1" indent="5"/>
    </xf>
    <xf numFmtId="0" fontId="8" fillId="0" borderId="5" xfId="0" applyFont="1" applyBorder="1" applyAlignment="1">
      <alignment horizontal="center" vertical="center" shrinkToFit="1"/>
    </xf>
    <xf numFmtId="0" fontId="8" fillId="0" borderId="7" xfId="0" applyFont="1" applyBorder="1" applyAlignment="1">
      <alignment horizontal="center" vertical="center" shrinkToFit="1"/>
    </xf>
  </cellXfs>
  <cellStyles count="8">
    <cellStyle name="ハイパーリンク" xfId="6" builtinId="8"/>
    <cellStyle name="桁区切り" xfId="1" builtinId="6"/>
    <cellStyle name="桁区切り 2" xfId="5" xr:uid="{36D08FC5-94D1-4F9C-869B-2E9A2DF6B46B}"/>
    <cellStyle name="標準" xfId="0" builtinId="0"/>
    <cellStyle name="標準 2" xfId="4" xr:uid="{0DDC877C-5F1F-402B-BBA0-B30E9D83FD8B}"/>
    <cellStyle name="標準 3" xfId="7" xr:uid="{D08495A6-D4B4-4EE5-880C-F7054FE93A3B}"/>
    <cellStyle name="標準 6" xfId="2" xr:uid="{8E5830FB-514B-46D5-89C8-9B50CBF7B43B}"/>
    <cellStyle name="標準_H26.4.1　びん缶ペット集積所データ（いわい）" xfId="3" xr:uid="{0C518CCB-A278-454C-BCF9-C82F89CAD86F}"/>
  </cellStyles>
  <dxfs count="21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ont>
        <color theme="0"/>
      </font>
      <fill>
        <patternFill patternType="none">
          <fgColor indexed="64"/>
          <bgColor auto="1"/>
        </patternFill>
      </fill>
    </dxf>
    <dxf>
      <font>
        <color theme="0"/>
      </font>
    </dxf>
    <dxf>
      <fill>
        <patternFill>
          <bgColor rgb="FFFFFF00"/>
        </patternFill>
      </fill>
    </dxf>
    <dxf>
      <fill>
        <patternFill patternType="none"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2"/>
        <color theme="1"/>
        <name val="BIZ UDPゴシック"/>
        <family val="3"/>
        <charset val="128"/>
        <scheme val="none"/>
      </font>
      <numFmt numFmtId="178" formatCode="#,##0_);[Red]\(#,##0\)"/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2"/>
        <color theme="1"/>
        <name val="BIZ UDPゴシック"/>
        <family val="3"/>
        <charset val="128"/>
        <scheme val="none"/>
      </font>
      <numFmt numFmtId="176" formatCode="#,##0_ "/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2"/>
        <color theme="1"/>
        <name val="BIZ UDPゴシック"/>
        <family val="3"/>
        <charset val="128"/>
        <scheme val="none"/>
      </font>
      <numFmt numFmtId="176" formatCode="#,##0_ "/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2"/>
        <color theme="1"/>
        <name val="BIZ UDPゴシック"/>
        <family val="3"/>
        <charset val="128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2"/>
        <color theme="1"/>
        <name val="BIZ UDPゴシック"/>
        <family val="3"/>
        <charset val="128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2"/>
        <color theme="1"/>
        <name val="BIZ UDPゴシック"/>
        <family val="3"/>
        <charset val="128"/>
        <scheme val="none"/>
      </font>
      <numFmt numFmtId="6" formatCode="#,##0;[Red]\-#,##0"/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2"/>
        <color theme="1"/>
        <name val="BIZ UDPゴシック"/>
        <family val="3"/>
        <charset val="128"/>
        <scheme val="none"/>
      </font>
      <alignment horizontal="right" vertical="center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2"/>
        <color theme="1"/>
        <name val="BIZ UDPゴシック"/>
        <family val="3"/>
        <charset val="128"/>
        <scheme val="none"/>
      </font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2"/>
        <color theme="1"/>
        <name val="BIZ UDPゴシック"/>
        <family val="3"/>
        <charset val="128"/>
        <scheme val="none"/>
      </font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2"/>
        <color theme="1"/>
        <name val="BIZ UDPゴシック"/>
        <family val="3"/>
        <charset val="128"/>
        <scheme val="none"/>
      </font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0" readingOrder="0"/>
    </dxf>
    <dxf>
      <border outline="0">
        <bottom style="double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BIZ UDPゴシック"/>
        <family val="3"/>
        <charset val="128"/>
        <scheme val="none"/>
      </font>
      <numFmt numFmtId="178" formatCode="#,##0_);[Red]\(#,##0\)"/>
      <fill>
        <patternFill patternType="solid">
          <fgColor indexed="64"/>
          <bgColor rgb="FFFFFF0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152400</xdr:colOff>
          <xdr:row>3</xdr:row>
          <xdr:rowOff>31750</xdr:rowOff>
        </xdr:from>
        <xdr:to>
          <xdr:col>17</xdr:col>
          <xdr:colOff>1060450</xdr:colOff>
          <xdr:row>3</xdr:row>
          <xdr:rowOff>285750</xdr:rowOff>
        </xdr:to>
        <xdr:sp macro="" textlink="">
          <xdr:nvSpPr>
            <xdr:cNvPr id="18433" name="チェック 4" hidden="1">
              <a:extLst>
                <a:ext uri="{63B3BB69-23CF-44E3-9099-C40C66FF867C}">
                  <a14:compatExt spid="_x0000_s18433"/>
                </a:ext>
                <a:ext uri="{FF2B5EF4-FFF2-40B4-BE49-F238E27FC236}">
                  <a16:creationId xmlns:a16="http://schemas.microsoft.com/office/drawing/2014/main" id="{00000000-0008-0000-0200-000001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565150</xdr:colOff>
          <xdr:row>3</xdr:row>
          <xdr:rowOff>0</xdr:rowOff>
        </xdr:from>
        <xdr:to>
          <xdr:col>15</xdr:col>
          <xdr:colOff>1530350</xdr:colOff>
          <xdr:row>4</xdr:row>
          <xdr:rowOff>25400</xdr:rowOff>
        </xdr:to>
        <xdr:sp macro="" textlink="">
          <xdr:nvSpPr>
            <xdr:cNvPr id="18434" name="チェック 6" hidden="1">
              <a:extLst>
                <a:ext uri="{63B3BB69-23CF-44E3-9099-C40C66FF867C}">
                  <a14:compatExt spid="_x0000_s18434"/>
                </a:ext>
                <a:ext uri="{FF2B5EF4-FFF2-40B4-BE49-F238E27FC236}">
                  <a16:creationId xmlns:a16="http://schemas.microsoft.com/office/drawing/2014/main" id="{00000000-0008-0000-0200-000002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00"/>
                  </a:solidFill>
                </a14:hiddenFill>
              </a:ext>
              <a:ext uri="{91240B29-F687-4F45-9708-019B960494DF}">
                <a14:hiddenLine w="9525">
                  <a:solidFill>
                    <a:srgbClr val="0000FF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194237</xdr:colOff>
      <xdr:row>19</xdr:row>
      <xdr:rowOff>89648</xdr:rowOff>
    </xdr:from>
    <xdr:to>
      <xdr:col>8</xdr:col>
      <xdr:colOff>24655</xdr:colOff>
      <xdr:row>20</xdr:row>
      <xdr:rowOff>158031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87F0F8F6-0592-4179-8966-7BA622631D37}"/>
            </a:ext>
          </a:extLst>
        </xdr:cNvPr>
        <xdr:cNvSpPr/>
      </xdr:nvSpPr>
      <xdr:spPr>
        <a:xfrm>
          <a:off x="5483413" y="6514354"/>
          <a:ext cx="622301" cy="389618"/>
        </a:xfrm>
        <a:prstGeom prst="ellipse">
          <a:avLst/>
        </a:prstGeom>
        <a:noFill/>
        <a:ln w="12700" cap="flat" cmpd="sng" algn="ctr">
          <a:solidFill>
            <a:schemeClr val="tx1"/>
          </a:solidFill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/>
        <a:lstStyle/>
        <a:p>
          <a:endParaRPr kumimoji="1" lang="ja-JP" altLang="en-US"/>
        </a:p>
      </xdr:txBody>
    </xdr:sp>
    <xdr:clientData/>
  </xdr:twoCellAnchor>
  <xdr:twoCellAnchor>
    <xdr:from>
      <xdr:col>6</xdr:col>
      <xdr:colOff>198531</xdr:colOff>
      <xdr:row>16</xdr:row>
      <xdr:rowOff>64060</xdr:rowOff>
    </xdr:from>
    <xdr:to>
      <xdr:col>8</xdr:col>
      <xdr:colOff>221716</xdr:colOff>
      <xdr:row>17</xdr:row>
      <xdr:rowOff>164737</xdr:rowOff>
    </xdr:to>
    <xdr:sp macro="" textlink="">
      <xdr:nvSpPr>
        <xdr:cNvPr id="3" name="楕円 2">
          <a:extLst>
            <a:ext uri="{FF2B5EF4-FFF2-40B4-BE49-F238E27FC236}">
              <a16:creationId xmlns:a16="http://schemas.microsoft.com/office/drawing/2014/main" id="{0958FBA8-E66E-4CEB-BF3B-EEAA0A5AEFAF}"/>
            </a:ext>
          </a:extLst>
        </xdr:cNvPr>
        <xdr:cNvSpPr/>
      </xdr:nvSpPr>
      <xdr:spPr>
        <a:xfrm>
          <a:off x="5861576" y="5051696"/>
          <a:ext cx="819822" cy="412405"/>
        </a:xfrm>
        <a:prstGeom prst="ellipse">
          <a:avLst/>
        </a:prstGeom>
        <a:noFill/>
        <a:ln w="12700" cap="flat" cmpd="sng" algn="ctr">
          <a:solidFill>
            <a:schemeClr val="tx1"/>
          </a:solidFill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/>
        <a:lstStyle/>
        <a:p>
          <a:endParaRPr kumimoji="1" lang="ja-JP" altLang="en-US"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C29DF15-41CB-4EAE-A0CC-8C2782EE5225}" name="テーブル1" displayName="テーブル1" ref="A1:I108" totalsRowShown="0" headerRowDxfId="20" dataDxfId="18" headerRowBorderDxfId="19" tableBorderDxfId="17" headerRowCellStyle="標準 6" dataCellStyle="標準 6">
  <autoFilter ref="A1:I108" xr:uid="{1C29DF15-41CB-4EAE-A0CC-8C2782EE5225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</autoFilter>
  <tableColumns count="9">
    <tableColumn id="1" xr3:uid="{FA436934-5B9B-4E78-B53E-5EED2E9689DB}" name="番号" dataDxfId="16" dataCellStyle="標準 6"/>
    <tableColumn id="2" xr3:uid="{0BD28B8F-CF1A-4D82-9E5E-CE14D9C152E1}" name="町会・自治会名" dataDxfId="15"/>
    <tableColumn id="3" xr3:uid="{9307F8D5-9F03-4B8C-988F-3B28EE61AC23}" name="(A)限度額" dataDxfId="14" dataCellStyle="桁区切り"/>
    <tableColumn id="9" xr3:uid="{44134D2E-6704-4940-8834-004FDD227103}" name="(C)事業助成額" dataDxfId="13" dataCellStyle="標準 6"/>
    <tableColumn id="5" xr3:uid="{9E53BAD1-3208-4C5A-A681-27F04DFD9D80}" name="世帯数" dataDxfId="12" dataCellStyle="桁区切り"/>
    <tableColumn id="4" xr3:uid="{E00F0EC6-019E-4B92-9727-9B472C1FA3D5}" name="びん・缶" dataDxfId="11" dataCellStyle="標準_H26.4.1　びん缶ペット集積所データ（いわい）"/>
    <tableColumn id="6" xr3:uid="{9E7FD35F-5A8E-4928-AF8A-F55ACECF3CEA}" name="びん・缶費" dataDxfId="10" dataCellStyle="標準 6"/>
    <tableColumn id="7" xr3:uid="{4A513C4C-FABF-43A5-BDE5-28D0B992C435}" name="広報協力費" dataDxfId="9" dataCellStyle="標準 6"/>
    <tableColumn id="8" xr3:uid="{349DBE53-9514-4391-89C1-B8FFD3275A07}" name="(E)協力費計" dataDxfId="8" dataCellStyle="標準 6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tiikijiti@city.tokyo-nakano.lg.jp?subject=&#12304;&#9675;&#9675;&#30010;&#20250;&#12305;&#30010;&#20250;&#12539;&#33258;&#27835;&#20250;%20&#20844;&#30410;&#27963;&#21205;&#25512;&#36914;&#21161;&#25104;&#37329;%20&#30003;&#35531;&#26360;&#25552;&#20986;&amp;body=1&#65294;&#30010;&#20250;&#21517;&#65306;%0D%0A2&#65294;&#20250;&#38263;&#21517;&#65306;%0D%0A3&#65294;&#12513;&#12540;&#12523;&#36865;&#20449;&#32773;%0D%0A&#12288;&#12288;&#27663;&#21517;&#65306;%0D%0A&#12288;&#12288;&#38651;&#35441;&#65306;" TargetMode="External"/><Relationship Id="rId1" Type="http://schemas.openxmlformats.org/officeDocument/2006/relationships/hyperlink" Target="mailto:tiikijiti@city.tokyo-nakano.lg.jp?subject=&#12304;&#9675;&#9675;&#30010;&#20250;&#12305;&#30010;&#20250;&#12539;&#33258;&#27835;&#20250;%20&#20844;&#30410;&#27963;&#21205;&#25512;&#36914;&#21161;&#25104;&#37329;%20&#30003;&#35531;&#26360;&#25552;&#20986;&amp;body=1&#65294;&#30010;&#20250;&#21517;&#65306;%0D%0A2&#65294;&#20250;&#38263;&#21517;&#65306;%0D%0A3&#65294;&#12513;&#12540;&#12523;&#36865;&#20449;&#32773;%0D%0A&#12288;&#12288;&#27663;&#21517;&#65306;%0D%0A&#12288;&#12288;&#38651;&#35441;&#65306;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2B3C20-FD27-47A9-9778-53EC02FDB712}">
  <sheetPr codeName="Sheet1">
    <pageSetUpPr fitToPage="1"/>
  </sheetPr>
  <dimension ref="A1:C43"/>
  <sheetViews>
    <sheetView tabSelected="1" view="pageBreakPreview" zoomScaleNormal="100" zoomScaleSheetLayoutView="100" workbookViewId="0">
      <selection activeCell="B17" sqref="B17"/>
    </sheetView>
  </sheetViews>
  <sheetFormatPr defaultColWidth="8.25" defaultRowHeight="13"/>
  <cols>
    <col min="1" max="1" width="5.33203125" style="1" customWidth="1"/>
    <col min="2" max="2" width="72" style="1" customWidth="1"/>
    <col min="3" max="3" width="5.5" style="1" customWidth="1"/>
    <col min="4" max="16384" width="8.25" style="1"/>
  </cols>
  <sheetData>
    <row r="1" spans="1:3" ht="18.5">
      <c r="A1" s="170" t="s">
        <v>159</v>
      </c>
      <c r="B1" s="170"/>
      <c r="C1" s="170"/>
    </row>
    <row r="2" spans="1:3" ht="18.5">
      <c r="A2" s="171" t="s">
        <v>156</v>
      </c>
      <c r="B2" s="171"/>
      <c r="C2" s="171"/>
    </row>
    <row r="4" spans="1:3">
      <c r="A4" s="55" t="s">
        <v>31</v>
      </c>
    </row>
    <row r="5" spans="1:3">
      <c r="A5" s="1">
        <v>1</v>
      </c>
      <c r="B5" s="1" t="s">
        <v>271</v>
      </c>
    </row>
    <row r="6" spans="1:3">
      <c r="A6" s="1">
        <v>2</v>
      </c>
      <c r="B6" s="1" t="s">
        <v>32</v>
      </c>
    </row>
    <row r="7" spans="1:3">
      <c r="A7" s="1">
        <v>3</v>
      </c>
      <c r="B7" s="1" t="s">
        <v>145</v>
      </c>
    </row>
    <row r="9" spans="1:3" ht="14">
      <c r="A9" s="56" t="s">
        <v>33</v>
      </c>
    </row>
    <row r="10" spans="1:3">
      <c r="A10" s="1">
        <v>1</v>
      </c>
      <c r="B10" s="1" t="s">
        <v>144</v>
      </c>
    </row>
    <row r="11" spans="1:3">
      <c r="A11" s="1">
        <v>2</v>
      </c>
      <c r="B11" s="1" t="s">
        <v>146</v>
      </c>
    </row>
    <row r="12" spans="1:3">
      <c r="A12" s="1">
        <v>3</v>
      </c>
      <c r="B12" s="57" t="s">
        <v>147</v>
      </c>
    </row>
    <row r="13" spans="1:3">
      <c r="A13" s="1">
        <v>4</v>
      </c>
      <c r="B13" s="58" t="s">
        <v>268</v>
      </c>
    </row>
    <row r="14" spans="1:3">
      <c r="B14" s="166" t="s">
        <v>263</v>
      </c>
    </row>
    <row r="15" spans="1:3" ht="13.5" thickBot="1">
      <c r="A15" s="4"/>
    </row>
    <row r="16" spans="1:3" ht="14.5" thickTop="1">
      <c r="B16" s="66" t="s">
        <v>37</v>
      </c>
    </row>
    <row r="17" spans="1:3">
      <c r="A17" s="63"/>
      <c r="B17" s="64" t="s">
        <v>158</v>
      </c>
    </row>
    <row r="18" spans="1:3">
      <c r="A18" s="63"/>
      <c r="B18" s="64" t="s">
        <v>265</v>
      </c>
    </row>
    <row r="19" spans="1:3">
      <c r="A19" s="63"/>
      <c r="B19" s="64" t="s">
        <v>266</v>
      </c>
    </row>
    <row r="20" spans="1:3">
      <c r="A20" s="63"/>
      <c r="B20" s="64" t="s">
        <v>273</v>
      </c>
    </row>
    <row r="21" spans="1:3" ht="13.5" thickBot="1">
      <c r="A21" s="63"/>
      <c r="B21" s="65" t="s">
        <v>157</v>
      </c>
    </row>
    <row r="22" spans="1:3" ht="13.5" thickTop="1"/>
    <row r="23" spans="1:3" ht="14">
      <c r="A23" s="8" t="s">
        <v>244</v>
      </c>
      <c r="B23" s="2"/>
      <c r="C23" s="2"/>
    </row>
    <row r="24" spans="1:3" ht="14">
      <c r="A24" s="1">
        <v>1</v>
      </c>
      <c r="B24" s="2" t="s">
        <v>148</v>
      </c>
      <c r="C24" s="2"/>
    </row>
    <row r="25" spans="1:3" ht="14">
      <c r="A25" s="1">
        <v>2</v>
      </c>
      <c r="B25" s="2" t="s">
        <v>149</v>
      </c>
      <c r="C25" s="2"/>
    </row>
    <row r="26" spans="1:3" ht="14">
      <c r="A26" s="1">
        <v>3</v>
      </c>
      <c r="B26" s="2" t="s">
        <v>267</v>
      </c>
      <c r="C26" s="2"/>
    </row>
    <row r="27" spans="1:3" ht="14">
      <c r="C27" s="2"/>
    </row>
    <row r="28" spans="1:3" ht="14">
      <c r="A28" s="8" t="s">
        <v>270</v>
      </c>
      <c r="C28" s="2"/>
    </row>
    <row r="29" spans="1:3" ht="14">
      <c r="A29" s="1">
        <v>4</v>
      </c>
      <c r="B29" s="1" t="s">
        <v>150</v>
      </c>
      <c r="C29" s="2"/>
    </row>
    <row r="30" spans="1:3" ht="14">
      <c r="A30" s="1">
        <v>5</v>
      </c>
      <c r="B30" s="1" t="s">
        <v>151</v>
      </c>
      <c r="C30" s="2"/>
    </row>
    <row r="31" spans="1:3" ht="14">
      <c r="A31" s="1">
        <v>6</v>
      </c>
      <c r="B31" s="1" t="s">
        <v>152</v>
      </c>
      <c r="C31" s="2"/>
    </row>
    <row r="32" spans="1:3" ht="14">
      <c r="C32" s="2"/>
    </row>
    <row r="33" spans="1:3" ht="14">
      <c r="A33" s="2" t="s">
        <v>36</v>
      </c>
      <c r="B33" s="2"/>
      <c r="C33" s="2"/>
    </row>
    <row r="34" spans="1:3" ht="14">
      <c r="A34" s="1">
        <v>1</v>
      </c>
      <c r="B34" s="2" t="s">
        <v>34</v>
      </c>
      <c r="C34" s="2"/>
    </row>
    <row r="35" spans="1:3" ht="14">
      <c r="A35" s="1">
        <v>2</v>
      </c>
      <c r="B35" s="2" t="s">
        <v>141</v>
      </c>
      <c r="C35" s="2"/>
    </row>
    <row r="36" spans="1:3" ht="14">
      <c r="A36" s="4" t="s">
        <v>35</v>
      </c>
      <c r="B36" s="2" t="s">
        <v>142</v>
      </c>
      <c r="C36" s="2"/>
    </row>
    <row r="37" spans="1:3" ht="14">
      <c r="B37" s="2" t="s">
        <v>143</v>
      </c>
    </row>
    <row r="38" spans="1:3" ht="14.5" thickBot="1">
      <c r="B38" s="2"/>
    </row>
    <row r="39" spans="1:3">
      <c r="B39" s="60" t="s">
        <v>25</v>
      </c>
    </row>
    <row r="40" spans="1:3">
      <c r="B40" s="67" t="s">
        <v>269</v>
      </c>
    </row>
    <row r="41" spans="1:3">
      <c r="B41" s="61" t="s">
        <v>155</v>
      </c>
    </row>
    <row r="42" spans="1:3">
      <c r="B42" s="59" t="s">
        <v>38</v>
      </c>
    </row>
    <row r="43" spans="1:3" ht="13.5" thickBot="1">
      <c r="B43" s="167" t="s">
        <v>264</v>
      </c>
    </row>
  </sheetData>
  <sheetProtection algorithmName="SHA-512" hashValue="vPXeXVVs5ceEF5mswAkdnfIgEj5HIfFGR6NkuFSRqBU2ma7Sh5OG6zlOjCwRDUPTrLJSkjsTJsRhGUZ4JwxKsA==" saltValue="CFEvbYp1hWVCsbVfYs5Jew==" spinCount="100000" sheet="1" selectLockedCells="1"/>
  <mergeCells count="2">
    <mergeCell ref="A1:C1"/>
    <mergeCell ref="A2:C2"/>
  </mergeCells>
  <phoneticPr fontId="2"/>
  <hyperlinks>
    <hyperlink ref="B43" r:id="rId1" xr:uid="{E952BD21-507A-4844-A2A7-544D30990A8B}"/>
    <hyperlink ref="B14" r:id="rId2" xr:uid="{7CBEE1D5-7AA0-4520-9860-F8D8A5C159E7}"/>
  </hyperlinks>
  <printOptions horizontalCentered="1"/>
  <pageMargins left="0.43307086614173229" right="0.43307086614173229" top="0.74803149606299213" bottom="0.74803149606299213" header="0.31496062992125984" footer="0.31496062992125984"/>
  <pageSetup paperSize="9" orientation="portrait" r:id="rId3"/>
  <rowBreaks count="1" manualBreakCount="1">
    <brk id="16" max="2" man="1"/>
  </rowBreaks>
  <colBreaks count="1" manualBreakCount="1">
    <brk id="1" max="48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F34C51-5FCA-43A1-9671-2D009B42B8AA}">
  <sheetPr>
    <tabColor rgb="FFFFFF00"/>
    <pageSetUpPr fitToPage="1"/>
  </sheetPr>
  <dimension ref="A1:I21"/>
  <sheetViews>
    <sheetView view="pageBreakPreview" zoomScaleNormal="72" zoomScaleSheetLayoutView="100" workbookViewId="0">
      <selection activeCell="F9" sqref="F9"/>
    </sheetView>
  </sheetViews>
  <sheetFormatPr defaultColWidth="5.1640625" defaultRowHeight="25" customHeight="1"/>
  <cols>
    <col min="1" max="2" width="5.1640625" style="2"/>
    <col min="3" max="3" width="15.6640625" style="2" customWidth="1"/>
    <col min="4" max="4" width="5.1640625" style="114"/>
    <col min="5" max="5" width="14.83203125" style="2" bestFit="1" customWidth="1"/>
    <col min="6" max="6" width="29.75" style="2" customWidth="1"/>
    <col min="7" max="16384" width="5.1640625" style="2"/>
  </cols>
  <sheetData>
    <row r="1" spans="1:9" ht="25" customHeight="1">
      <c r="F1" s="3" t="e">
        <f>VLOOKUP(F9,'R８'!B:K,10,0)</f>
        <v>#N/A</v>
      </c>
    </row>
    <row r="2" spans="1:9" ht="25" customHeight="1">
      <c r="A2" s="115" t="s">
        <v>0</v>
      </c>
    </row>
    <row r="3" spans="1:9" ht="25" customHeight="1">
      <c r="A3" s="115"/>
    </row>
    <row r="4" spans="1:9" ht="25" customHeight="1">
      <c r="A4" s="172" t="s">
        <v>161</v>
      </c>
      <c r="B4" s="172"/>
      <c r="C4" s="172"/>
      <c r="D4" s="172"/>
      <c r="E4" s="172"/>
      <c r="F4" s="172"/>
    </row>
    <row r="6" spans="1:9" ht="25" customHeight="1">
      <c r="F6" s="3" t="s">
        <v>30</v>
      </c>
    </row>
    <row r="7" spans="1:9" ht="25" customHeight="1">
      <c r="B7" s="2" t="s">
        <v>1</v>
      </c>
    </row>
    <row r="9" spans="1:9" ht="25" customHeight="1">
      <c r="E9" s="116" t="s">
        <v>2</v>
      </c>
      <c r="F9" s="68"/>
      <c r="G9" s="117"/>
      <c r="H9" s="117"/>
      <c r="I9" s="117"/>
    </row>
    <row r="10" spans="1:9" ht="25" customHeight="1">
      <c r="E10" s="116" t="s">
        <v>3</v>
      </c>
      <c r="F10" s="68"/>
    </row>
    <row r="11" spans="1:9" ht="25" customHeight="1">
      <c r="E11" s="116" t="s">
        <v>4</v>
      </c>
      <c r="F11" s="68"/>
    </row>
    <row r="12" spans="1:9" ht="25" customHeight="1">
      <c r="E12" s="116" t="s">
        <v>5</v>
      </c>
      <c r="F12" s="68"/>
    </row>
    <row r="13" spans="1:9" ht="25" customHeight="1">
      <c r="E13" s="116" t="s">
        <v>6</v>
      </c>
      <c r="F13" s="69"/>
    </row>
    <row r="15" spans="1:9" ht="25" customHeight="1">
      <c r="A15" s="173" t="s">
        <v>160</v>
      </c>
      <c r="B15" s="173"/>
      <c r="C15" s="173"/>
      <c r="D15" s="173"/>
      <c r="E15" s="173"/>
      <c r="F15" s="173"/>
    </row>
    <row r="17" spans="2:6" ht="25" customHeight="1">
      <c r="B17" s="6">
        <v>1</v>
      </c>
      <c r="C17" s="2" t="s">
        <v>162</v>
      </c>
      <c r="D17" s="114" t="s">
        <v>7</v>
      </c>
      <c r="E17" s="118" t="e">
        <f>'2計画書'!R21</f>
        <v>#VALUE!</v>
      </c>
      <c r="F17" s="114" t="s">
        <v>8</v>
      </c>
    </row>
    <row r="19" spans="2:6" ht="25" customHeight="1">
      <c r="B19" s="6">
        <v>2</v>
      </c>
      <c r="C19" s="2" t="s">
        <v>163</v>
      </c>
      <c r="D19" s="114" t="s">
        <v>9</v>
      </c>
    </row>
    <row r="21" spans="2:6" ht="25" customHeight="1">
      <c r="B21" s="6">
        <v>3</v>
      </c>
      <c r="C21" s="2" t="s">
        <v>164</v>
      </c>
      <c r="D21" s="114" t="s">
        <v>10</v>
      </c>
    </row>
  </sheetData>
  <sheetProtection algorithmName="SHA-512" hashValue="8e16bxdTEaLetzdNfyv/1x22VyY5iPov+OozoauFuZcdrzVIxmT5gBHrgOjyis3CDFLt147oub0LmgfgqupPXA==" saltValue="piVjIBwOfYVgCRT1sI6Kyw==" spinCount="100000" sheet="1" selectLockedCells="1"/>
  <mergeCells count="2">
    <mergeCell ref="A4:F4"/>
    <mergeCell ref="A15:F15"/>
  </mergeCells>
  <phoneticPr fontId="2"/>
  <conditionalFormatting sqref="F9:F13">
    <cfRule type="notContainsBlanks" dxfId="7" priority="1" stopIfTrue="1">
      <formula>LEN(TRIM(F9))&gt;0</formula>
    </cfRule>
  </conditionalFormatting>
  <dataValidations count="2">
    <dataValidation imeMode="halfAlpha" allowBlank="1" showInputMessage="1" showErrorMessage="1" sqref="F13" xr:uid="{2238818F-1DBD-4C40-A3FD-F293BBDEB179}"/>
    <dataValidation imeMode="hiragana" allowBlank="1" showInputMessage="1" showErrorMessage="1" sqref="F11 F10 F12" xr:uid="{8CD57784-026A-4BD9-AD03-967FADFDAB31}"/>
  </dataValidations>
  <printOptions horizontalCentered="1"/>
  <pageMargins left="0.43307086614173229" right="0.43307086614173229" top="0.74803149606299213" bottom="0.74803149606299213" header="0.31496062992125984" footer="0.31496062992125984"/>
  <pageSetup paperSize="9" orientation="portrait" blackAndWhite="1" errors="blank" r:id="rId1"/>
  <ignoredErrors>
    <ignoredError sqref="F1" evalError="1"/>
  </ignoredErrors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imeMode="hiragana" allowBlank="1" showInputMessage="1" showErrorMessage="1" xr:uid="{D8DDBBDA-CF2E-4EDB-B7A2-A03B9433AD85}">
          <x14:formula1>
            <xm:f>'R８'!$B$2:$B$108</xm:f>
          </x14:formula1>
          <xm:sqref>F9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8FD1A5-6F66-4AEA-83B7-A06698E32C81}">
  <sheetPr>
    <tabColor rgb="FFFFFF00"/>
    <pageSetUpPr fitToPage="1"/>
  </sheetPr>
  <dimension ref="A1:S27"/>
  <sheetViews>
    <sheetView view="pageBreakPreview" zoomScale="70" zoomScaleNormal="54" zoomScaleSheetLayoutView="70" zoomScalePageLayoutView="54" workbookViewId="0">
      <selection activeCell="E9" sqref="E9:F9"/>
    </sheetView>
  </sheetViews>
  <sheetFormatPr defaultColWidth="5.1640625" defaultRowHeight="25" customHeight="1"/>
  <cols>
    <col min="1" max="1" width="4.1640625" style="2" customWidth="1"/>
    <col min="2" max="2" width="4.08203125" style="2" bestFit="1" customWidth="1"/>
    <col min="3" max="3" width="5" style="2" customWidth="1"/>
    <col min="4" max="4" width="4" style="2" bestFit="1" customWidth="1"/>
    <col min="5" max="5" width="21.08203125" style="2" customWidth="1"/>
    <col min="6" max="6" width="20.9140625" style="2" customWidth="1"/>
    <col min="7" max="7" width="3.58203125" style="6" customWidth="1"/>
    <col min="8" max="8" width="15.08203125" style="2" customWidth="1"/>
    <col min="9" max="9" width="3.9140625" style="2" customWidth="1"/>
    <col min="10" max="10" width="0.83203125" style="2" customWidth="1"/>
    <col min="11" max="11" width="4.5" style="2" customWidth="1"/>
    <col min="12" max="12" width="4.08203125" style="2" bestFit="1" customWidth="1"/>
    <col min="13" max="13" width="4.75" style="2" bestFit="1" customWidth="1"/>
    <col min="14" max="14" width="4" style="2" bestFit="1" customWidth="1"/>
    <col min="15" max="15" width="21.5" style="2" customWidth="1"/>
    <col min="16" max="16" width="20.4140625" style="2" customWidth="1"/>
    <col min="17" max="17" width="3.6640625" style="6" bestFit="1" customWidth="1"/>
    <col min="18" max="18" width="14" style="2" customWidth="1"/>
    <col min="19" max="19" width="4.08203125" style="2" bestFit="1" customWidth="1"/>
    <col min="20" max="20" width="5.1640625" style="2"/>
    <col min="21" max="21" width="12.75" style="2" bestFit="1" customWidth="1"/>
    <col min="22" max="16384" width="5.1640625" style="2"/>
  </cols>
  <sheetData>
    <row r="1" spans="1:19" ht="15" customHeight="1">
      <c r="H1" s="174" t="e">
        <f>'1申請書'!F1</f>
        <v>#N/A</v>
      </c>
      <c r="I1" s="174"/>
      <c r="R1" s="175" t="e">
        <f>'1申請書'!F1</f>
        <v>#N/A</v>
      </c>
      <c r="S1" s="175"/>
    </row>
    <row r="2" spans="1:19" ht="25" customHeight="1">
      <c r="A2" s="176" t="s">
        <v>11</v>
      </c>
      <c r="B2" s="176"/>
      <c r="C2" s="176"/>
      <c r="D2" s="176"/>
      <c r="E2" s="176"/>
      <c r="F2" s="176"/>
      <c r="G2" s="176"/>
      <c r="H2" s="176"/>
      <c r="I2" s="176"/>
      <c r="K2" s="8"/>
    </row>
    <row r="3" spans="1:19" ht="25" customHeight="1">
      <c r="B3" s="119"/>
      <c r="C3" s="119"/>
      <c r="D3" s="119"/>
      <c r="E3" s="119"/>
      <c r="F3" s="119"/>
      <c r="G3" s="119"/>
      <c r="H3" s="119"/>
      <c r="I3" s="119"/>
      <c r="K3" s="8"/>
    </row>
    <row r="4" spans="1:19" ht="25" customHeight="1">
      <c r="A4" s="2" t="s">
        <v>243</v>
      </c>
      <c r="G4" s="2"/>
      <c r="K4" s="2" t="s">
        <v>234</v>
      </c>
      <c r="P4" s="3" t="s">
        <v>168</v>
      </c>
      <c r="Q4" s="186" t="s">
        <v>169</v>
      </c>
      <c r="R4" s="186"/>
      <c r="S4" s="186"/>
    </row>
    <row r="5" spans="1:19" ht="25" customHeight="1">
      <c r="A5" s="120"/>
      <c r="B5" s="121"/>
      <c r="C5" s="122"/>
      <c r="D5" s="123"/>
      <c r="E5" s="124">
        <v>210</v>
      </c>
      <c r="F5" s="125" t="e">
        <f>VLOOKUP('1申請書'!F9,'R８'!B:F,4,0)</f>
        <v>#N/A</v>
      </c>
      <c r="G5" s="126" t="s">
        <v>171</v>
      </c>
      <c r="H5" s="127" t="e">
        <f>VLOOKUP('1申請書'!F9,'R８'!B:C,2,0)</f>
        <v>#N/A</v>
      </c>
      <c r="I5" s="128" t="s">
        <v>8</v>
      </c>
      <c r="K5" s="177" t="s">
        <v>172</v>
      </c>
      <c r="L5" s="178"/>
      <c r="M5" s="178"/>
      <c r="N5" s="178"/>
      <c r="O5" s="178"/>
      <c r="P5" s="179"/>
      <c r="Q5" s="204">
        <v>100000</v>
      </c>
      <c r="R5" s="205"/>
      <c r="S5" s="128" t="s">
        <v>8</v>
      </c>
    </row>
    <row r="6" spans="1:19" ht="25" customHeight="1">
      <c r="A6" s="130"/>
      <c r="B6" s="130"/>
      <c r="C6" s="131"/>
      <c r="D6" s="132"/>
      <c r="E6" s="133"/>
      <c r="F6" s="134"/>
      <c r="H6" s="85"/>
      <c r="K6" s="8"/>
      <c r="P6" s="114" t="s">
        <v>235</v>
      </c>
    </row>
    <row r="7" spans="1:19" ht="25" customHeight="1">
      <c r="A7" s="2" t="s">
        <v>193</v>
      </c>
      <c r="K7" s="2" t="s">
        <v>233</v>
      </c>
    </row>
    <row r="8" spans="1:19" ht="25" customHeight="1">
      <c r="A8" s="177" t="s">
        <v>12</v>
      </c>
      <c r="B8" s="178"/>
      <c r="C8" s="178"/>
      <c r="D8" s="178"/>
      <c r="E8" s="177" t="s">
        <v>13</v>
      </c>
      <c r="F8" s="179"/>
      <c r="G8" s="177" t="s">
        <v>14</v>
      </c>
      <c r="H8" s="178"/>
      <c r="I8" s="179"/>
      <c r="K8" s="191" t="s">
        <v>12</v>
      </c>
      <c r="L8" s="192"/>
      <c r="M8" s="192"/>
      <c r="N8" s="192"/>
      <c r="O8" s="177" t="s">
        <v>13</v>
      </c>
      <c r="P8" s="179"/>
      <c r="Q8" s="191" t="s">
        <v>14</v>
      </c>
      <c r="R8" s="192"/>
      <c r="S8" s="193"/>
    </row>
    <row r="9" spans="1:19" ht="55" customHeight="1">
      <c r="A9" s="72"/>
      <c r="B9" s="136" t="s">
        <v>15</v>
      </c>
      <c r="C9" s="81"/>
      <c r="D9" s="136" t="s">
        <v>16</v>
      </c>
      <c r="E9" s="187"/>
      <c r="F9" s="188"/>
      <c r="G9" s="180"/>
      <c r="H9" s="181"/>
      <c r="I9" s="137" t="s">
        <v>8</v>
      </c>
      <c r="K9" s="70"/>
      <c r="L9" s="138" t="s">
        <v>15</v>
      </c>
      <c r="M9" s="71"/>
      <c r="N9" s="138" t="s">
        <v>16</v>
      </c>
      <c r="O9" s="187"/>
      <c r="P9" s="188"/>
      <c r="Q9" s="182"/>
      <c r="R9" s="183"/>
      <c r="S9" s="128" t="s">
        <v>8</v>
      </c>
    </row>
    <row r="10" spans="1:19" ht="55" customHeight="1">
      <c r="A10" s="72"/>
      <c r="B10" s="136" t="s">
        <v>15</v>
      </c>
      <c r="C10" s="73"/>
      <c r="D10" s="136" t="s">
        <v>16</v>
      </c>
      <c r="E10" s="187"/>
      <c r="F10" s="188"/>
      <c r="G10" s="180"/>
      <c r="H10" s="181"/>
      <c r="I10" s="137" t="s">
        <v>8</v>
      </c>
      <c r="K10" s="80"/>
      <c r="L10" s="2" t="s">
        <v>15</v>
      </c>
      <c r="M10" s="77"/>
      <c r="N10" s="2" t="s">
        <v>16</v>
      </c>
      <c r="O10" s="187"/>
      <c r="P10" s="188"/>
      <c r="Q10" s="184"/>
      <c r="R10" s="185"/>
      <c r="S10" s="139" t="s">
        <v>8</v>
      </c>
    </row>
    <row r="11" spans="1:19" ht="55" customHeight="1">
      <c r="A11" s="70"/>
      <c r="B11" s="138" t="s">
        <v>15</v>
      </c>
      <c r="C11" s="71"/>
      <c r="D11" s="138" t="s">
        <v>17</v>
      </c>
      <c r="E11" s="187"/>
      <c r="F11" s="188"/>
      <c r="G11" s="182"/>
      <c r="H11" s="183"/>
      <c r="I11" s="128" t="s">
        <v>8</v>
      </c>
      <c r="K11" s="70"/>
      <c r="L11" s="138" t="s">
        <v>15</v>
      </c>
      <c r="M11" s="71"/>
      <c r="N11" s="138" t="s">
        <v>17</v>
      </c>
      <c r="O11" s="187"/>
      <c r="P11" s="188"/>
      <c r="Q11" s="182"/>
      <c r="R11" s="183"/>
      <c r="S11" s="128" t="s">
        <v>8</v>
      </c>
    </row>
    <row r="12" spans="1:19" ht="55" customHeight="1">
      <c r="A12" s="80"/>
      <c r="B12" s="2" t="s">
        <v>15</v>
      </c>
      <c r="C12" s="77"/>
      <c r="D12" s="2" t="s">
        <v>17</v>
      </c>
      <c r="E12" s="187"/>
      <c r="F12" s="188"/>
      <c r="G12" s="184"/>
      <c r="H12" s="185"/>
      <c r="I12" s="139" t="s">
        <v>8</v>
      </c>
      <c r="K12" s="80"/>
      <c r="L12" s="2" t="s">
        <v>15</v>
      </c>
      <c r="M12" s="77"/>
      <c r="N12" s="2" t="s">
        <v>17</v>
      </c>
      <c r="O12" s="187"/>
      <c r="P12" s="188"/>
      <c r="Q12" s="184"/>
      <c r="R12" s="185"/>
      <c r="S12" s="139" t="s">
        <v>8</v>
      </c>
    </row>
    <row r="13" spans="1:19" ht="55" customHeight="1">
      <c r="A13" s="70"/>
      <c r="B13" s="138" t="s">
        <v>15</v>
      </c>
      <c r="C13" s="71"/>
      <c r="D13" s="138" t="s">
        <v>17</v>
      </c>
      <c r="E13" s="187"/>
      <c r="F13" s="188"/>
      <c r="G13" s="182"/>
      <c r="H13" s="183"/>
      <c r="I13" s="128" t="s">
        <v>8</v>
      </c>
      <c r="K13" s="70"/>
      <c r="L13" s="138" t="s">
        <v>15</v>
      </c>
      <c r="M13" s="71"/>
      <c r="N13" s="138" t="s">
        <v>17</v>
      </c>
      <c r="O13" s="187"/>
      <c r="P13" s="188"/>
      <c r="Q13" s="182"/>
      <c r="R13" s="183"/>
      <c r="S13" s="128" t="s">
        <v>8</v>
      </c>
    </row>
    <row r="14" spans="1:19" ht="25" customHeight="1">
      <c r="A14" s="203" t="s">
        <v>18</v>
      </c>
      <c r="B14" s="173"/>
      <c r="C14" s="173"/>
      <c r="D14" s="173"/>
      <c r="E14" s="173"/>
      <c r="F14" s="173"/>
      <c r="G14" s="140" t="s">
        <v>165</v>
      </c>
      <c r="H14" s="79" t="str">
        <f>IF(G9="","",SUM(G9:H13))</f>
        <v/>
      </c>
      <c r="I14" s="139" t="s">
        <v>8</v>
      </c>
      <c r="K14" s="203" t="s">
        <v>18</v>
      </c>
      <c r="L14" s="173"/>
      <c r="M14" s="173"/>
      <c r="N14" s="173"/>
      <c r="O14" s="173"/>
      <c r="P14" s="173"/>
      <c r="Q14" s="135" t="s">
        <v>166</v>
      </c>
      <c r="R14" s="141" t="str">
        <f>IF(Q9="","",SUM(Q9:R13))</f>
        <v/>
      </c>
      <c r="S14" s="137" t="s">
        <v>8</v>
      </c>
    </row>
    <row r="15" spans="1:19" ht="25" customHeight="1">
      <c r="A15" s="177" t="s">
        <v>184</v>
      </c>
      <c r="B15" s="178"/>
      <c r="C15" s="178"/>
      <c r="D15" s="179"/>
      <c r="E15" s="177" t="str">
        <f>CONCATENATE(G5,"　","(限度額）",,"　ー　",G21,"　","（区政協力活動）")</f>
        <v>A　(限度額）　ー　E　（区政協力活動）</v>
      </c>
      <c r="F15" s="179"/>
      <c r="G15" s="126" t="s">
        <v>173</v>
      </c>
      <c r="H15" s="75" t="e">
        <f>H5-H21</f>
        <v>#N/A</v>
      </c>
      <c r="I15" s="128" t="s">
        <v>8</v>
      </c>
      <c r="K15" s="191" t="s">
        <v>185</v>
      </c>
      <c r="L15" s="192"/>
      <c r="M15" s="192"/>
      <c r="N15" s="193"/>
      <c r="O15" s="178" t="s">
        <v>217</v>
      </c>
      <c r="P15" s="179"/>
      <c r="Q15" s="126"/>
      <c r="R15" s="75" t="str">
        <f>IF(R14="","",MIN(R14,100000))</f>
        <v/>
      </c>
      <c r="S15" s="128" t="s">
        <v>8</v>
      </c>
    </row>
    <row r="16" spans="1:19" ht="25" customHeight="1">
      <c r="A16" s="194" t="s">
        <v>183</v>
      </c>
      <c r="B16" s="186"/>
      <c r="C16" s="186"/>
      <c r="D16" s="195"/>
      <c r="E16" s="177" t="str">
        <f>CONCATENATE(G14,"又は",,G15,"のうち金額の少ない方")</f>
        <v>B又はCのうち金額の少ない方</v>
      </c>
      <c r="F16" s="179"/>
      <c r="G16" s="142" t="s">
        <v>174</v>
      </c>
      <c r="H16" s="82" t="str">
        <f>IF(G9="","",MIN(H14,H15))</f>
        <v/>
      </c>
      <c r="I16" s="9" t="s">
        <v>8</v>
      </c>
      <c r="K16" s="194"/>
      <c r="L16" s="186"/>
      <c r="M16" s="186"/>
      <c r="N16" s="195"/>
      <c r="O16" s="178" t="s">
        <v>20</v>
      </c>
      <c r="P16" s="179"/>
      <c r="Q16" s="142" t="s">
        <v>167</v>
      </c>
      <c r="R16" s="143" t="str">
        <f>IF(R15="","",ROUNDDOWN(R15,-2))</f>
        <v/>
      </c>
      <c r="S16" s="9" t="s">
        <v>8</v>
      </c>
    </row>
    <row r="17" spans="1:19" ht="25" customHeight="1">
      <c r="A17" s="6"/>
      <c r="B17" s="6"/>
      <c r="C17" s="6"/>
      <c r="D17" s="6"/>
      <c r="E17" s="6"/>
      <c r="F17" s="6"/>
      <c r="H17" s="85"/>
      <c r="K17" s="6"/>
      <c r="L17" s="6"/>
      <c r="M17" s="6"/>
      <c r="N17" s="6"/>
      <c r="O17" s="6"/>
      <c r="P17" s="6"/>
      <c r="R17" s="79"/>
    </row>
    <row r="18" spans="1:19" ht="25" customHeight="1">
      <c r="A18" s="2" t="s">
        <v>214</v>
      </c>
      <c r="H18" s="144"/>
      <c r="K18" s="8" t="s">
        <v>22</v>
      </c>
      <c r="L18" s="8"/>
      <c r="M18" s="8"/>
      <c r="N18" s="8"/>
      <c r="R18" s="145"/>
    </row>
    <row r="19" spans="1:19" ht="25" customHeight="1">
      <c r="A19" s="177" t="s">
        <v>19</v>
      </c>
      <c r="B19" s="178"/>
      <c r="C19" s="178"/>
      <c r="D19" s="179"/>
      <c r="E19" s="146">
        <v>1440</v>
      </c>
      <c r="F19" s="147" t="e">
        <f>VLOOKUP('1申請書'!F9,'R８'!B:G,5,0)</f>
        <v>#N/A</v>
      </c>
      <c r="G19" s="126"/>
      <c r="H19" s="148" t="e">
        <f>E19*F19</f>
        <v>#N/A</v>
      </c>
      <c r="I19" s="128" t="s">
        <v>8</v>
      </c>
      <c r="K19" s="199" t="s">
        <v>29</v>
      </c>
      <c r="L19" s="200"/>
      <c r="M19" s="200"/>
      <c r="N19" s="200"/>
      <c r="O19" s="177" t="str">
        <f>CONCATENATE(G5,"又は",G16,"＋",G21,"のうち金額の少ない方")</f>
        <v>A又はD＋Eのうち金額の少ない方</v>
      </c>
      <c r="P19" s="179"/>
      <c r="Q19" s="135" t="s">
        <v>153</v>
      </c>
      <c r="R19" s="149" t="str">
        <f>IF(G9="","",MIN(H5,H21+H16))</f>
        <v/>
      </c>
      <c r="S19" s="137" t="s">
        <v>8</v>
      </c>
    </row>
    <row r="20" spans="1:19" ht="25" customHeight="1">
      <c r="A20" s="194" t="s">
        <v>21</v>
      </c>
      <c r="B20" s="186"/>
      <c r="C20" s="186"/>
      <c r="D20" s="186"/>
      <c r="E20" s="150">
        <v>60</v>
      </c>
      <c r="F20" s="151" t="e">
        <f>VLOOKUP('1申請書'!F9,'R８'!B:F,4,0)</f>
        <v>#N/A</v>
      </c>
      <c r="G20" s="74"/>
      <c r="H20" s="152" t="e">
        <f>E20*F20</f>
        <v>#N/A</v>
      </c>
      <c r="I20" s="9" t="s">
        <v>8</v>
      </c>
      <c r="K20" s="201"/>
      <c r="L20" s="202"/>
      <c r="M20" s="202"/>
      <c r="N20" s="202"/>
      <c r="O20" s="177" t="s">
        <v>20</v>
      </c>
      <c r="P20" s="178"/>
      <c r="Q20" s="126" t="s">
        <v>154</v>
      </c>
      <c r="R20" s="148" t="e">
        <f>ROUNDDOWN(R19,-2)</f>
        <v>#VALUE!</v>
      </c>
      <c r="S20" s="128" t="s">
        <v>8</v>
      </c>
    </row>
    <row r="21" spans="1:19" ht="25" customHeight="1">
      <c r="A21" s="177" t="s">
        <v>215</v>
      </c>
      <c r="B21" s="178"/>
      <c r="C21" s="178"/>
      <c r="D21" s="179"/>
      <c r="E21" s="197"/>
      <c r="F21" s="198"/>
      <c r="G21" s="126" t="s">
        <v>175</v>
      </c>
      <c r="H21" s="148" t="e">
        <f>H19+H20</f>
        <v>#N/A</v>
      </c>
      <c r="I21" s="128" t="s">
        <v>8</v>
      </c>
      <c r="K21" s="189" t="s">
        <v>23</v>
      </c>
      <c r="L21" s="196"/>
      <c r="M21" s="196"/>
      <c r="N21" s="190"/>
      <c r="O21" s="189" t="str">
        <f>CONCATENATE(Q20," + ",Q16)</f>
        <v>I + G</v>
      </c>
      <c r="P21" s="190"/>
      <c r="Q21" s="153" t="s">
        <v>28</v>
      </c>
      <c r="R21" s="154" t="e">
        <f>IF(R16="",R20,R20+R16)</f>
        <v>#VALUE!</v>
      </c>
      <c r="S21" s="155" t="s">
        <v>8</v>
      </c>
    </row>
    <row r="27" spans="1:19" ht="25" customHeight="1">
      <c r="E27" s="145"/>
    </row>
  </sheetData>
  <sheetProtection algorithmName="SHA-512" hashValue="B6gPwSGbzzr3GAGTVn/Kl3lR367BuoHR1CezL4Suhc2XCzT6fkmO6XYMt7GkDReHR74nlxEgCOyKqOXO8FGQLg==" saltValue="R9Sux7+obgP/y7qaCgXaeQ==" spinCount="100000" sheet="1" selectLockedCells="1"/>
  <mergeCells count="50">
    <mergeCell ref="Q5:R5"/>
    <mergeCell ref="E16:F16"/>
    <mergeCell ref="E15:F15"/>
    <mergeCell ref="K8:N8"/>
    <mergeCell ref="Q8:S8"/>
    <mergeCell ref="Q13:R13"/>
    <mergeCell ref="Q12:R12"/>
    <mergeCell ref="Q11:R11"/>
    <mergeCell ref="Q10:R10"/>
    <mergeCell ref="Q9:R9"/>
    <mergeCell ref="E13:F13"/>
    <mergeCell ref="O8:P8"/>
    <mergeCell ref="O9:P9"/>
    <mergeCell ref="K5:P5"/>
    <mergeCell ref="O10:P10"/>
    <mergeCell ref="O13:P13"/>
    <mergeCell ref="E11:F11"/>
    <mergeCell ref="E12:F12"/>
    <mergeCell ref="O19:P19"/>
    <mergeCell ref="O20:P20"/>
    <mergeCell ref="K14:P14"/>
    <mergeCell ref="A14:F14"/>
    <mergeCell ref="A19:D19"/>
    <mergeCell ref="O12:P12"/>
    <mergeCell ref="A20:D20"/>
    <mergeCell ref="O21:P21"/>
    <mergeCell ref="O16:P16"/>
    <mergeCell ref="K15:N16"/>
    <mergeCell ref="K21:N21"/>
    <mergeCell ref="A21:D21"/>
    <mergeCell ref="E21:F21"/>
    <mergeCell ref="O15:P15"/>
    <mergeCell ref="K19:N20"/>
    <mergeCell ref="A16:D16"/>
    <mergeCell ref="H1:I1"/>
    <mergeCell ref="R1:S1"/>
    <mergeCell ref="A2:I2"/>
    <mergeCell ref="A15:D15"/>
    <mergeCell ref="G8:I8"/>
    <mergeCell ref="G9:H9"/>
    <mergeCell ref="G10:H10"/>
    <mergeCell ref="G11:H11"/>
    <mergeCell ref="G12:H12"/>
    <mergeCell ref="G13:H13"/>
    <mergeCell ref="E8:F8"/>
    <mergeCell ref="Q4:S4"/>
    <mergeCell ref="O11:P11"/>
    <mergeCell ref="A8:D8"/>
    <mergeCell ref="E9:F9"/>
    <mergeCell ref="E10:F10"/>
  </mergeCells>
  <phoneticPr fontId="2"/>
  <conditionalFormatting sqref="A9:E13 G9:G13 I9:I13 K9:O13 Q9:Q13 S9:S13">
    <cfRule type="containsBlanks" dxfId="6" priority="4">
      <formula>LEN(TRIM(A9))=0</formula>
    </cfRule>
  </conditionalFormatting>
  <conditionalFormatting sqref="R19">
    <cfRule type="cellIs" dxfId="5" priority="2" operator="equal">
      <formula>#REF!</formula>
    </cfRule>
  </conditionalFormatting>
  <conditionalFormatting sqref="R20">
    <cfRule type="cellIs" dxfId="4" priority="1" operator="equal">
      <formula>ROUNDDOWN(#REF!,-2)</formula>
    </cfRule>
  </conditionalFormatting>
  <dataValidations count="3">
    <dataValidation type="list" imeMode="halfAlpha" allowBlank="1" showInputMessage="1" showErrorMessage="1" sqref="A9:A13 K9:K13" xr:uid="{DC5B51B7-E48E-4409-BDA5-DF02A1369A13}">
      <formula1>"8,9"</formula1>
    </dataValidation>
    <dataValidation imeMode="halfAlpha" allowBlank="1" showInputMessage="1" showErrorMessage="1" sqref="G9:G13 Q9:Q13" xr:uid="{4E4D7C10-C9CE-4684-A25E-E29AEA4216EC}"/>
    <dataValidation imeMode="hiragana" allowBlank="1" showInputMessage="1" showErrorMessage="1" sqref="E9:E13 O9:O13" xr:uid="{28E3B772-8085-431C-83C6-A54006D094D4}"/>
  </dataValidations>
  <printOptions horizontalCentered="1"/>
  <pageMargins left="0.43307086614173229" right="0.43307086614173229" top="0.74803149606299213" bottom="0.74803149606299213" header="0.31496062992125984" footer="0.31496062992125984"/>
  <pageSetup paperSize="9" fitToWidth="0" orientation="portrait" blackAndWhite="1" errors="blank" r:id="rId1"/>
  <colBreaks count="1" manualBreakCount="1">
    <brk id="9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8433" r:id="rId4" name="チェック 4">
              <controlPr locked="0" defaultSize="0" autoPict="0">
                <anchor moveWithCells="1">
                  <from>
                    <xdr:col>16</xdr:col>
                    <xdr:colOff>152400</xdr:colOff>
                    <xdr:row>3</xdr:row>
                    <xdr:rowOff>31750</xdr:rowOff>
                  </from>
                  <to>
                    <xdr:col>17</xdr:col>
                    <xdr:colOff>1060450</xdr:colOff>
                    <xdr:row>3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34" r:id="rId5" name="チェック 6">
              <controlPr locked="0" defaultSize="0" autoPict="0">
                <anchor moveWithCells="1">
                  <from>
                    <xdr:col>15</xdr:col>
                    <xdr:colOff>565150</xdr:colOff>
                    <xdr:row>3</xdr:row>
                    <xdr:rowOff>0</xdr:rowOff>
                  </from>
                  <to>
                    <xdr:col>15</xdr:col>
                    <xdr:colOff>1530350</xdr:colOff>
                    <xdr:row>4</xdr:row>
                    <xdr:rowOff>25400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imeMode="halfAlpha" allowBlank="1" showInputMessage="1" showErrorMessage="1" xr:uid="{28071620-79D0-4508-A7BA-9AFC5176BA7D}">
          <x14:formula1>
            <xm:f>'R８'!$A$2:$A$13</xm:f>
          </x14:formula1>
          <xm:sqref>C9:C13 M9:M13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683B9D-6FF5-416C-B06F-39398AC9D6F4}">
  <sheetPr>
    <tabColor rgb="FFFFFF00"/>
    <pageSetUpPr fitToPage="1"/>
  </sheetPr>
  <dimension ref="A1:S38"/>
  <sheetViews>
    <sheetView view="pageBreakPreview" zoomScale="80" zoomScaleNormal="66" zoomScaleSheetLayoutView="80" workbookViewId="0">
      <selection activeCell="C16" sqref="C16:C19"/>
    </sheetView>
  </sheetViews>
  <sheetFormatPr defaultColWidth="5.1640625" defaultRowHeight="25" customHeight="1"/>
  <cols>
    <col min="1" max="1" width="7.58203125" style="2" customWidth="1"/>
    <col min="2" max="2" width="11.58203125" style="2" bestFit="1" customWidth="1"/>
    <col min="3" max="3" width="16" style="2" customWidth="1"/>
    <col min="4" max="4" width="15.5" style="2" bestFit="1" customWidth="1"/>
    <col min="5" max="5" width="16" style="2" customWidth="1"/>
    <col min="6" max="6" width="7.58203125" style="2" customWidth="1"/>
    <col min="7" max="16384" width="5.1640625" style="2"/>
  </cols>
  <sheetData>
    <row r="1" spans="1:19" ht="25" customHeight="1">
      <c r="F1" s="2" t="e">
        <f>'1申請書'!F1</f>
        <v>#N/A</v>
      </c>
    </row>
    <row r="2" spans="1:19" ht="25" customHeight="1">
      <c r="F2" s="3" t="str">
        <f>'1申請書'!F6</f>
        <v>令和　　年　　月　　日</v>
      </c>
    </row>
    <row r="3" spans="1:19" ht="25" customHeight="1">
      <c r="A3" s="2" t="s">
        <v>245</v>
      </c>
    </row>
    <row r="4" spans="1:19" ht="25" customHeight="1">
      <c r="D4" s="76" t="s">
        <v>2</v>
      </c>
      <c r="E4" s="212">
        <f>'1申請書'!F9</f>
        <v>0</v>
      </c>
      <c r="F4" s="212"/>
    </row>
    <row r="5" spans="1:19" ht="25" customHeight="1">
      <c r="D5" s="76" t="s">
        <v>3</v>
      </c>
      <c r="E5" s="213">
        <f>'1申請書'!F10</f>
        <v>0</v>
      </c>
      <c r="F5" s="213"/>
    </row>
    <row r="6" spans="1:19" ht="25" customHeight="1">
      <c r="D6" s="76" t="s">
        <v>4</v>
      </c>
      <c r="E6" s="213">
        <f>'1申請書'!F11</f>
        <v>0</v>
      </c>
      <c r="F6" s="213"/>
    </row>
    <row r="8" spans="1:19" ht="25" customHeight="1">
      <c r="A8" s="214" t="s">
        <v>262</v>
      </c>
      <c r="B8" s="214"/>
      <c r="C8" s="214"/>
      <c r="D8" s="214"/>
      <c r="E8" s="214"/>
      <c r="F8" s="214"/>
    </row>
    <row r="9" spans="1:19" ht="25" customHeight="1">
      <c r="A9" s="103"/>
      <c r="B9" s="103"/>
      <c r="C9" s="103"/>
      <c r="D9" s="103"/>
      <c r="E9" s="103"/>
      <c r="F9" s="103"/>
    </row>
    <row r="10" spans="1:19" ht="25" customHeight="1">
      <c r="B10" s="104" t="s">
        <v>246</v>
      </c>
      <c r="C10" s="105" t="s">
        <v>247</v>
      </c>
      <c r="D10" s="112" t="e">
        <f>'2計画書'!R21</f>
        <v>#VALUE!</v>
      </c>
      <c r="E10" s="98" t="s">
        <v>8</v>
      </c>
      <c r="F10" s="106"/>
    </row>
    <row r="12" spans="1:19" ht="25" customHeight="1">
      <c r="B12" s="1"/>
      <c r="C12" s="1"/>
      <c r="D12" s="1"/>
      <c r="E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</row>
    <row r="13" spans="1:19" ht="25" customHeight="1">
      <c r="A13" s="214" t="s">
        <v>24</v>
      </c>
      <c r="B13" s="214"/>
      <c r="C13" s="214"/>
      <c r="D13" s="214"/>
      <c r="E13" s="214"/>
      <c r="F13" s="214"/>
      <c r="G13" s="107"/>
      <c r="H13" s="107"/>
      <c r="I13" s="107"/>
      <c r="J13" s="107"/>
      <c r="K13" s="107"/>
      <c r="L13" s="107"/>
      <c r="N13" s="107"/>
      <c r="O13" s="107"/>
      <c r="P13" s="107"/>
      <c r="Q13" s="107"/>
      <c r="R13" s="107"/>
      <c r="S13" s="107"/>
    </row>
    <row r="14" spans="1:19" ht="25" customHeight="1">
      <c r="A14" s="103"/>
      <c r="B14" s="103"/>
      <c r="C14" s="103"/>
      <c r="D14" s="103"/>
      <c r="E14" s="103"/>
      <c r="F14" s="103"/>
      <c r="G14" s="107"/>
      <c r="H14" s="107"/>
      <c r="I14" s="107"/>
      <c r="J14" s="107"/>
      <c r="K14" s="107"/>
      <c r="L14" s="107"/>
      <c r="M14" s="108"/>
      <c r="N14" s="107"/>
      <c r="O14" s="107"/>
      <c r="P14" s="107"/>
      <c r="Q14" s="107"/>
      <c r="R14" s="107"/>
      <c r="S14" s="107"/>
    </row>
    <row r="15" spans="1:19" ht="25" customHeight="1">
      <c r="A15" s="173" t="s">
        <v>248</v>
      </c>
      <c r="B15" s="173"/>
      <c r="C15" s="173"/>
      <c r="D15" s="173"/>
      <c r="E15" s="173"/>
      <c r="F15" s="173"/>
      <c r="G15" s="107"/>
      <c r="H15" s="107"/>
      <c r="I15" s="107"/>
      <c r="J15" s="107"/>
      <c r="K15" s="107"/>
      <c r="L15" s="107"/>
      <c r="M15" s="107"/>
      <c r="N15" s="107"/>
      <c r="O15" s="107"/>
      <c r="P15" s="107"/>
      <c r="Q15" s="107"/>
      <c r="R15" s="107"/>
      <c r="S15" s="107"/>
    </row>
    <row r="16" spans="1:19" ht="25" customHeight="1">
      <c r="A16" s="215" t="s">
        <v>249</v>
      </c>
      <c r="B16" s="216"/>
      <c r="C16" s="221"/>
      <c r="D16" s="78" t="s">
        <v>250</v>
      </c>
      <c r="E16" s="224"/>
      <c r="F16" s="193" t="s">
        <v>251</v>
      </c>
      <c r="G16" s="53"/>
      <c r="H16" s="53"/>
      <c r="I16" s="53"/>
      <c r="J16" s="53"/>
      <c r="K16" s="53"/>
      <c r="L16" s="53"/>
      <c r="M16" s="53"/>
      <c r="N16" s="53"/>
      <c r="O16" s="53"/>
      <c r="P16" s="53"/>
      <c r="Q16" s="53"/>
      <c r="R16" s="53"/>
      <c r="S16" s="1"/>
    </row>
    <row r="17" spans="1:19" ht="25" customHeight="1">
      <c r="A17" s="217"/>
      <c r="B17" s="218"/>
      <c r="C17" s="222"/>
      <c r="D17" s="6" t="s">
        <v>252</v>
      </c>
      <c r="E17" s="225"/>
      <c r="F17" s="227"/>
      <c r="S17" s="1"/>
    </row>
    <row r="18" spans="1:19" ht="25" customHeight="1">
      <c r="A18" s="217"/>
      <c r="B18" s="218"/>
      <c r="C18" s="222"/>
      <c r="D18" s="6" t="s">
        <v>253</v>
      </c>
      <c r="E18" s="225"/>
      <c r="F18" s="227"/>
      <c r="S18" s="1"/>
    </row>
    <row r="19" spans="1:19" ht="25" customHeight="1">
      <c r="A19" s="219"/>
      <c r="B19" s="220"/>
      <c r="C19" s="223"/>
      <c r="D19" s="74" t="s">
        <v>254</v>
      </c>
      <c r="E19" s="226"/>
      <c r="F19" s="195"/>
      <c r="S19" s="1"/>
    </row>
    <row r="20" spans="1:19" ht="25" customHeight="1">
      <c r="A20" s="206" t="s">
        <v>255</v>
      </c>
      <c r="B20" s="104" t="s">
        <v>256</v>
      </c>
      <c r="C20" s="109" t="s">
        <v>257</v>
      </c>
      <c r="D20" s="74"/>
      <c r="E20" s="110" t="s">
        <v>258</v>
      </c>
      <c r="F20" s="9"/>
      <c r="S20" s="1"/>
    </row>
    <row r="21" spans="1:19" ht="25" customHeight="1">
      <c r="A21" s="207"/>
      <c r="B21" s="104" t="s">
        <v>259</v>
      </c>
      <c r="C21" s="209"/>
      <c r="D21" s="210"/>
      <c r="E21" s="210"/>
      <c r="F21" s="211"/>
      <c r="S21" s="1"/>
    </row>
    <row r="22" spans="1:19" ht="25" customHeight="1">
      <c r="A22" s="207"/>
      <c r="B22" s="104" t="s">
        <v>260</v>
      </c>
      <c r="C22" s="209"/>
      <c r="D22" s="210"/>
      <c r="E22" s="210"/>
      <c r="F22" s="211"/>
      <c r="S22" s="1"/>
    </row>
    <row r="23" spans="1:19" ht="25" customHeight="1">
      <c r="A23" s="208"/>
      <c r="B23" s="104" t="s">
        <v>261</v>
      </c>
      <c r="C23" s="209"/>
      <c r="D23" s="210"/>
      <c r="E23" s="210"/>
      <c r="F23" s="211"/>
      <c r="S23" s="1"/>
    </row>
    <row r="24" spans="1:19" ht="25" customHeight="1">
      <c r="S24" s="1"/>
    </row>
    <row r="25" spans="1:19" ht="25" customHeight="1">
      <c r="S25" s="1"/>
    </row>
    <row r="26" spans="1:19" ht="25" customHeight="1">
      <c r="S26" s="1"/>
    </row>
    <row r="27" spans="1:19" ht="25" customHeight="1">
      <c r="S27" s="1"/>
    </row>
    <row r="28" spans="1:19" ht="25" customHeight="1">
      <c r="S28" s="1"/>
    </row>
    <row r="29" spans="1:19" ht="25" customHeight="1">
      <c r="A29" s="1"/>
      <c r="S29" s="1"/>
    </row>
    <row r="30" spans="1:19" ht="25" customHeight="1">
      <c r="A30" s="1"/>
      <c r="S30" s="1"/>
    </row>
    <row r="31" spans="1:19" ht="25" customHeight="1">
      <c r="A31" s="1"/>
      <c r="S31" s="1"/>
    </row>
    <row r="32" spans="1:19" ht="25" customHeight="1">
      <c r="A32" s="1"/>
      <c r="S32" s="1"/>
    </row>
    <row r="33" spans="1:19" ht="25" customHeight="1">
      <c r="A33" s="1"/>
      <c r="S33" s="1"/>
    </row>
    <row r="34" spans="1:19" ht="25" customHeight="1">
      <c r="A34" s="1"/>
      <c r="S34" s="1"/>
    </row>
    <row r="35" spans="1:19" ht="25" customHeight="1">
      <c r="A35" s="1"/>
      <c r="S35" s="1"/>
    </row>
    <row r="36" spans="1:19" ht="25" customHeight="1">
      <c r="A36" s="1"/>
      <c r="S36" s="1"/>
    </row>
    <row r="37" spans="1:19" ht="25" customHeight="1">
      <c r="A37" s="1"/>
      <c r="B37" s="54"/>
      <c r="C37" s="1"/>
      <c r="D37" s="1"/>
      <c r="E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</row>
    <row r="38" spans="1:19" ht="25" customHeight="1">
      <c r="A38" s="111"/>
      <c r="B38" s="111"/>
      <c r="C38" s="111"/>
      <c r="D38" s="111"/>
      <c r="E38" s="111"/>
      <c r="G38" s="111"/>
      <c r="H38" s="111"/>
      <c r="I38" s="111"/>
      <c r="J38" s="111"/>
      <c r="K38" s="111"/>
      <c r="L38" s="111"/>
      <c r="M38" s="111"/>
      <c r="N38" s="111"/>
      <c r="O38" s="111"/>
      <c r="P38" s="111"/>
      <c r="Q38" s="111"/>
      <c r="R38" s="111"/>
      <c r="S38" s="111"/>
    </row>
  </sheetData>
  <sheetProtection algorithmName="SHA-512" hashValue="dxHEuqqq7P+PIaKnnJuk0W0qHhdl2C+uG0k6JNip2PndB+s1MzB+Mb91fyx26382lw69Z3WHJmauzgYs1y3f0g==" saltValue="bdJ8yFqnsqaKB66orIxHBg==" spinCount="100000" sheet="1" selectLockedCells="1"/>
  <mergeCells count="14">
    <mergeCell ref="A20:A23"/>
    <mergeCell ref="C21:F21"/>
    <mergeCell ref="C22:F22"/>
    <mergeCell ref="C23:F23"/>
    <mergeCell ref="E4:F4"/>
    <mergeCell ref="E5:F5"/>
    <mergeCell ref="E6:F6"/>
    <mergeCell ref="A8:F8"/>
    <mergeCell ref="A13:F13"/>
    <mergeCell ref="A15:F15"/>
    <mergeCell ref="A16:B19"/>
    <mergeCell ref="C16:C19"/>
    <mergeCell ref="E16:E19"/>
    <mergeCell ref="F16:F19"/>
  </mergeCells>
  <phoneticPr fontId="2"/>
  <conditionalFormatting sqref="C16:C19 E16:E19 C21:F23">
    <cfRule type="containsBlanks" dxfId="3" priority="2">
      <formula>LEN(TRIM(C16))=0</formula>
    </cfRule>
  </conditionalFormatting>
  <dataValidations count="3">
    <dataValidation imeMode="hiragana" allowBlank="1" showInputMessage="1" showErrorMessage="1" sqref="C16:C19 E16:E19 C23:F23" xr:uid="{F3EE0F8B-7313-413E-A966-11AD498A37D9}"/>
    <dataValidation imeMode="halfKatakana" allowBlank="1" showInputMessage="1" showErrorMessage="1" sqref="C22:F22" xr:uid="{CF7331F6-2E9C-4A83-8F8C-8B065CDF5312}"/>
    <dataValidation imeMode="halfAlpha" allowBlank="1" showInputMessage="1" showErrorMessage="1" sqref="C21:F21" xr:uid="{EFFC7368-D4D8-40E2-A66E-A626353BF81E}"/>
  </dataValidations>
  <printOptions horizontalCentered="1"/>
  <pageMargins left="0.25" right="0.25" top="0.75" bottom="0.75" header="0.3" footer="0.3"/>
  <pageSetup paperSize="9" orientation="portrait" blackAndWhite="1" errors="blank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E88E73-881E-49C0-96A4-D6C1B4585962}">
  <sheetPr>
    <pageSetUpPr fitToPage="1"/>
  </sheetPr>
  <dimension ref="A1:C19"/>
  <sheetViews>
    <sheetView view="pageBreakPreview" zoomScale="85" zoomScaleNormal="66" zoomScaleSheetLayoutView="85" workbookViewId="0">
      <selection activeCell="C6" sqref="C6"/>
    </sheetView>
  </sheetViews>
  <sheetFormatPr defaultColWidth="5.1640625" defaultRowHeight="25" customHeight="1"/>
  <cols>
    <col min="1" max="1" width="21.08203125" style="2" customWidth="1"/>
    <col min="2" max="2" width="16" style="2" customWidth="1"/>
    <col min="3" max="3" width="39.4140625" style="2" customWidth="1"/>
    <col min="4" max="16384" width="5.1640625" style="2"/>
  </cols>
  <sheetData>
    <row r="1" spans="1:3" ht="25" customHeight="1">
      <c r="C1" s="3" t="e">
        <f>'1申請書'!F1</f>
        <v>#N/A</v>
      </c>
    </row>
    <row r="2" spans="1:3" ht="25" customHeight="1">
      <c r="A2" s="2" t="s">
        <v>176</v>
      </c>
    </row>
    <row r="3" spans="1:3" ht="25" customHeight="1">
      <c r="A3" s="6"/>
      <c r="B3" s="6"/>
    </row>
    <row r="4" spans="1:3" ht="25" customHeight="1">
      <c r="A4" s="228" t="s">
        <v>181</v>
      </c>
      <c r="B4" s="228"/>
      <c r="C4" s="228"/>
    </row>
    <row r="6" spans="1:3" ht="25" customHeight="1">
      <c r="A6" s="5"/>
      <c r="B6" s="5"/>
      <c r="C6" s="165" t="s">
        <v>272</v>
      </c>
    </row>
    <row r="7" spans="1:3" ht="25" customHeight="1">
      <c r="A7" s="5"/>
      <c r="B7" s="5"/>
      <c r="C7" s="3"/>
    </row>
    <row r="8" spans="1:3" ht="25" customHeight="1">
      <c r="A8" s="3" t="s">
        <v>177</v>
      </c>
      <c r="B8" s="6"/>
      <c r="C8" s="6"/>
    </row>
    <row r="10" spans="1:3" ht="25" customHeight="1">
      <c r="A10" s="6"/>
      <c r="B10" s="76" t="s">
        <v>2</v>
      </c>
      <c r="C10" s="88">
        <f>'1申請書'!F9</f>
        <v>0</v>
      </c>
    </row>
    <row r="11" spans="1:3" ht="25" customHeight="1">
      <c r="A11" s="6"/>
      <c r="B11" s="76" t="s">
        <v>3</v>
      </c>
      <c r="C11" s="88">
        <f>'1申請書'!F10</f>
        <v>0</v>
      </c>
    </row>
    <row r="12" spans="1:3" ht="25" customHeight="1">
      <c r="A12" s="6"/>
      <c r="B12" s="76" t="s">
        <v>4</v>
      </c>
      <c r="C12" s="88">
        <f>'1申請書'!F11</f>
        <v>0</v>
      </c>
    </row>
    <row r="13" spans="1:3" ht="25" customHeight="1">
      <c r="A13" s="6"/>
      <c r="B13" s="76"/>
      <c r="C13" s="83"/>
    </row>
    <row r="14" spans="1:3" ht="25" customHeight="1">
      <c r="A14" s="229" t="s">
        <v>178</v>
      </c>
      <c r="B14" s="229"/>
      <c r="C14" s="229"/>
    </row>
    <row r="15" spans="1:3" ht="25" customHeight="1">
      <c r="A15" s="229"/>
      <c r="B15" s="229"/>
      <c r="C15" s="229"/>
    </row>
    <row r="16" spans="1:3" ht="25" customHeight="1">
      <c r="A16" s="84"/>
      <c r="B16" s="84"/>
      <c r="C16" s="84"/>
    </row>
    <row r="17" spans="1:3" ht="25" customHeight="1">
      <c r="A17" s="173" t="s">
        <v>170</v>
      </c>
      <c r="B17" s="173"/>
      <c r="C17" s="173"/>
    </row>
    <row r="19" spans="1:3" ht="25" customHeight="1">
      <c r="B19" s="2" t="s">
        <v>179</v>
      </c>
      <c r="C19" s="2" t="s">
        <v>180</v>
      </c>
    </row>
  </sheetData>
  <sheetProtection algorithmName="SHA-512" hashValue="lL6kpACpKoO24U7QypVdlfgkTQMho+8j9rBwa774B2IZ1I6vy6s7tO1fbvDffJ0FLtYyDOM1HFhiSu7YcGYHrQ==" saltValue="UFwXQQUQnRsJhiFlcXeVcw==" spinCount="100000" sheet="1" selectLockedCells="1"/>
  <mergeCells count="3">
    <mergeCell ref="A4:C4"/>
    <mergeCell ref="A14:C15"/>
    <mergeCell ref="A17:C17"/>
  </mergeCells>
  <phoneticPr fontId="2"/>
  <printOptions horizontalCentered="1"/>
  <pageMargins left="0.43307086614173229" right="0.43307086614173229" top="0.74803149606299213" bottom="0.74803149606299213" header="0.31496062992125984" footer="0.31496062992125984"/>
  <pageSetup paperSize="9" orientation="portrait" blackAndWhite="1" errors="blank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A6CA6D-00B2-4F36-9016-1261698271A7}">
  <sheetPr>
    <tabColor rgb="FFFFFF00"/>
    <pageSetUpPr fitToPage="1"/>
  </sheetPr>
  <dimension ref="A1:K22"/>
  <sheetViews>
    <sheetView view="pageBreakPreview" zoomScale="70" zoomScaleNormal="54" zoomScaleSheetLayoutView="70" zoomScalePageLayoutView="54" workbookViewId="0">
      <selection activeCell="B5" sqref="B5"/>
    </sheetView>
  </sheetViews>
  <sheetFormatPr defaultColWidth="5.1640625" defaultRowHeight="25" customHeight="1"/>
  <cols>
    <col min="1" max="1" width="21.33203125" style="2" customWidth="1"/>
    <col min="2" max="2" width="33.1640625" style="2" customWidth="1"/>
    <col min="3" max="3" width="3.58203125" style="6" customWidth="1"/>
    <col min="4" max="4" width="15.08203125" style="2" customWidth="1"/>
    <col min="5" max="5" width="3.9140625" style="2" customWidth="1"/>
    <col min="6" max="6" width="5" style="2" customWidth="1"/>
    <col min="7" max="7" width="20.5" style="2" customWidth="1"/>
    <col min="8" max="8" width="33.9140625" style="2" customWidth="1"/>
    <col min="9" max="9" width="3.6640625" style="6" bestFit="1" customWidth="1"/>
    <col min="10" max="10" width="14" style="2" customWidth="1"/>
    <col min="11" max="11" width="4.08203125" style="2" bestFit="1" customWidth="1"/>
    <col min="12" max="12" width="5.1640625" style="2"/>
    <col min="13" max="13" width="12.75" style="2" bestFit="1" customWidth="1"/>
    <col min="14" max="16384" width="5.1640625" style="2"/>
  </cols>
  <sheetData>
    <row r="1" spans="1:11" ht="15" customHeight="1">
      <c r="D1" s="175" t="e">
        <f>'1申請書'!F1</f>
        <v>#N/A</v>
      </c>
      <c r="E1" s="175"/>
      <c r="J1" s="175" t="e">
        <f>'1申請書'!F1</f>
        <v>#N/A</v>
      </c>
      <c r="K1" s="175"/>
    </row>
    <row r="2" spans="1:11" ht="25" customHeight="1">
      <c r="A2" s="176" t="s">
        <v>192</v>
      </c>
      <c r="B2" s="176"/>
      <c r="C2" s="176"/>
      <c r="D2" s="176"/>
      <c r="E2" s="176"/>
    </row>
    <row r="3" spans="1:11" ht="25" customHeight="1">
      <c r="A3" s="2" t="s">
        <v>216</v>
      </c>
      <c r="G3" s="156" t="s">
        <v>233</v>
      </c>
    </row>
    <row r="4" spans="1:11" ht="25" customHeight="1">
      <c r="A4" s="157" t="s">
        <v>201</v>
      </c>
      <c r="B4" s="129" t="s">
        <v>202</v>
      </c>
      <c r="C4" s="177" t="s">
        <v>14</v>
      </c>
      <c r="D4" s="178"/>
      <c r="E4" s="179"/>
      <c r="G4" s="158" t="s">
        <v>201</v>
      </c>
      <c r="H4" s="78" t="s">
        <v>203</v>
      </c>
      <c r="I4" s="177" t="s">
        <v>14</v>
      </c>
      <c r="J4" s="178"/>
      <c r="K4" s="179"/>
    </row>
    <row r="5" spans="1:11" ht="55" customHeight="1">
      <c r="A5" s="168" t="str">
        <f>IF('2計画書'!E9="","",'2計画書'!E9)</f>
        <v/>
      </c>
      <c r="B5" s="100"/>
      <c r="C5" s="180"/>
      <c r="D5" s="181"/>
      <c r="E5" s="137" t="s">
        <v>8</v>
      </c>
      <c r="G5" s="169" t="str">
        <f>IF('2計画書'!O9="","",'2計画書'!O9)</f>
        <v/>
      </c>
      <c r="H5" s="101"/>
      <c r="I5" s="182"/>
      <c r="J5" s="183"/>
      <c r="K5" s="128" t="s">
        <v>8</v>
      </c>
    </row>
    <row r="6" spans="1:11" ht="55" customHeight="1">
      <c r="A6" s="168" t="str">
        <f>IF('2計画書'!E10="","",'2計画書'!E10)</f>
        <v/>
      </c>
      <c r="B6" s="100"/>
      <c r="C6" s="180"/>
      <c r="D6" s="181"/>
      <c r="E6" s="137" t="s">
        <v>8</v>
      </c>
      <c r="G6" s="169" t="str">
        <f>IF('2計画書'!O10="","",'2計画書'!O10)</f>
        <v/>
      </c>
      <c r="H6" s="102"/>
      <c r="I6" s="182"/>
      <c r="J6" s="183"/>
      <c r="K6" s="139" t="s">
        <v>8</v>
      </c>
    </row>
    <row r="7" spans="1:11" ht="55" customHeight="1">
      <c r="A7" s="168" t="str">
        <f>IF('2計画書'!E11="","",'2計画書'!E11)</f>
        <v/>
      </c>
      <c r="B7" s="101"/>
      <c r="C7" s="182"/>
      <c r="D7" s="183"/>
      <c r="E7" s="128" t="s">
        <v>8</v>
      </c>
      <c r="G7" s="169" t="str">
        <f>IF('2計画書'!O11="","",'2計画書'!O11)</f>
        <v/>
      </c>
      <c r="H7" s="101"/>
      <c r="I7" s="182"/>
      <c r="J7" s="183"/>
      <c r="K7" s="128" t="s">
        <v>8</v>
      </c>
    </row>
    <row r="8" spans="1:11" ht="55" customHeight="1">
      <c r="A8" s="168" t="str">
        <f>IF('2計画書'!E12="","",'2計画書'!E12)</f>
        <v/>
      </c>
      <c r="B8" s="102"/>
      <c r="C8" s="184"/>
      <c r="D8" s="185"/>
      <c r="E8" s="139" t="s">
        <v>8</v>
      </c>
      <c r="G8" s="169" t="str">
        <f>IF('2計画書'!O12="","",'2計画書'!O12)</f>
        <v/>
      </c>
      <c r="H8" s="102"/>
      <c r="I8" s="184"/>
      <c r="J8" s="185"/>
      <c r="K8" s="139" t="s">
        <v>8</v>
      </c>
    </row>
    <row r="9" spans="1:11" ht="55" customHeight="1">
      <c r="A9" s="168" t="str">
        <f>IF('2計画書'!E13="","",'2計画書'!E13)</f>
        <v/>
      </c>
      <c r="B9" s="101"/>
      <c r="C9" s="182"/>
      <c r="D9" s="183"/>
      <c r="E9" s="128" t="s">
        <v>8</v>
      </c>
      <c r="G9" s="169" t="str">
        <f>IF('2計画書'!O13="","",'2計画書'!O13)</f>
        <v/>
      </c>
      <c r="H9" s="101"/>
      <c r="I9" s="182"/>
      <c r="J9" s="183"/>
      <c r="K9" s="128" t="s">
        <v>8</v>
      </c>
    </row>
    <row r="10" spans="1:11" ht="25" customHeight="1">
      <c r="A10" s="177" t="s">
        <v>186</v>
      </c>
      <c r="B10" s="179"/>
      <c r="C10" s="140" t="s">
        <v>140</v>
      </c>
      <c r="D10" s="89" t="str">
        <f>IF(C5="","",SUM(C5:D9))</f>
        <v/>
      </c>
      <c r="E10" s="139" t="s">
        <v>8</v>
      </c>
      <c r="F10" s="2" t="s">
        <v>188</v>
      </c>
      <c r="G10" s="177" t="s">
        <v>189</v>
      </c>
      <c r="H10" s="179"/>
      <c r="I10" s="126" t="s">
        <v>221</v>
      </c>
      <c r="J10" s="90" t="str">
        <f>IF(I5="","",SUM(I5:J9))</f>
        <v/>
      </c>
      <c r="K10" s="128" t="s">
        <v>8</v>
      </c>
    </row>
    <row r="11" spans="1:11" ht="25" customHeight="1">
      <c r="A11" s="177" t="s">
        <v>213</v>
      </c>
      <c r="B11" s="179"/>
      <c r="C11" s="126" t="str">
        <f>'2計画書'!G16</f>
        <v>D</v>
      </c>
      <c r="D11" s="90" t="e">
        <f>'2計画書'!R20-'５事業等報告書'!D16</f>
        <v>#VALUE!</v>
      </c>
      <c r="E11" s="128" t="s">
        <v>8</v>
      </c>
      <c r="G11" s="177" t="s">
        <v>195</v>
      </c>
      <c r="H11" s="179"/>
      <c r="I11" s="6" t="s">
        <v>225</v>
      </c>
      <c r="J11" s="89">
        <f>IF('2計画書'!R16="",0,'2計画書'!R16)</f>
        <v>0</v>
      </c>
      <c r="K11" s="139" t="s">
        <v>8</v>
      </c>
    </row>
    <row r="12" spans="1:11" ht="25" customHeight="1">
      <c r="A12" s="177" t="s">
        <v>227</v>
      </c>
      <c r="B12" s="179"/>
      <c r="C12" s="6" t="s">
        <v>219</v>
      </c>
      <c r="D12" s="99" t="str">
        <f>IF(C5="","",MIN(D10,D11))</f>
        <v/>
      </c>
      <c r="E12" s="137" t="s">
        <v>8</v>
      </c>
      <c r="G12" s="177" t="s">
        <v>229</v>
      </c>
      <c r="H12" s="179"/>
      <c r="I12" s="126" t="s">
        <v>222</v>
      </c>
      <c r="J12" s="90" t="str">
        <f>IF(I5="","",MIN(J10,J11))</f>
        <v/>
      </c>
      <c r="K12" s="128" t="s">
        <v>8</v>
      </c>
    </row>
    <row r="13" spans="1:11" ht="25" customHeight="1">
      <c r="A13" s="177" t="s">
        <v>228</v>
      </c>
      <c r="B13" s="179"/>
      <c r="C13" s="126" t="s">
        <v>220</v>
      </c>
      <c r="D13" s="90" t="e">
        <f>D11-D12</f>
        <v>#VALUE!</v>
      </c>
      <c r="E13" s="128" t="s">
        <v>8</v>
      </c>
      <c r="G13" s="177" t="s">
        <v>230</v>
      </c>
      <c r="H13" s="178"/>
      <c r="I13" s="126" t="s">
        <v>223</v>
      </c>
      <c r="J13" s="159">
        <f>IF(J11=0,0,J11-J12)</f>
        <v>0</v>
      </c>
      <c r="K13" s="128" t="s">
        <v>8</v>
      </c>
    </row>
    <row r="14" spans="1:11" ht="25" customHeight="1">
      <c r="A14" s="6"/>
      <c r="B14" s="6"/>
      <c r="D14" s="79"/>
      <c r="G14" s="6"/>
      <c r="H14" s="6"/>
    </row>
    <row r="15" spans="1:11" ht="25" customHeight="1">
      <c r="A15" s="2" t="s">
        <v>232</v>
      </c>
      <c r="D15" s="144"/>
      <c r="G15" s="8" t="s">
        <v>194</v>
      </c>
      <c r="J15" s="145"/>
    </row>
    <row r="16" spans="1:11" ht="25" customHeight="1">
      <c r="A16" s="230" t="s">
        <v>191</v>
      </c>
      <c r="B16" s="231"/>
      <c r="C16" s="126" t="s">
        <v>190</v>
      </c>
      <c r="D16" s="160" t="e">
        <f>'2計画書'!H21</f>
        <v>#N/A</v>
      </c>
      <c r="E16" s="128" t="s">
        <v>182</v>
      </c>
      <c r="G16" s="191" t="s">
        <v>231</v>
      </c>
      <c r="H16" s="192"/>
      <c r="I16" s="135" t="s">
        <v>28</v>
      </c>
      <c r="J16" s="161" t="e">
        <f>'2計画書'!R21</f>
        <v>#VALUE!</v>
      </c>
      <c r="K16" s="137" t="s">
        <v>187</v>
      </c>
    </row>
    <row r="17" spans="1:11" ht="25" customHeight="1">
      <c r="A17" s="173"/>
      <c r="B17" s="173"/>
      <c r="D17" s="162"/>
      <c r="G17" s="177" t="s">
        <v>237</v>
      </c>
      <c r="H17" s="178"/>
      <c r="I17" s="126" t="s">
        <v>226</v>
      </c>
      <c r="J17" s="159" t="e">
        <f>IF(J11=0,D12+D16,D12+J12+D16)</f>
        <v>#VALUE!</v>
      </c>
      <c r="K17" s="137" t="s">
        <v>187</v>
      </c>
    </row>
    <row r="18" spans="1:11" ht="25" customHeight="1">
      <c r="A18" s="163" t="s">
        <v>218</v>
      </c>
      <c r="G18" s="194" t="s">
        <v>238</v>
      </c>
      <c r="H18" s="186"/>
      <c r="I18" s="142" t="s">
        <v>224</v>
      </c>
      <c r="J18" s="164" t="e">
        <f>D13+J13</f>
        <v>#VALUE!</v>
      </c>
      <c r="K18" s="128" t="s">
        <v>187</v>
      </c>
    </row>
    <row r="19" spans="1:11" ht="25" customHeight="1">
      <c r="A19" s="145"/>
      <c r="I19" s="2"/>
    </row>
    <row r="20" spans="1:11" ht="25" customHeight="1">
      <c r="I20" s="2"/>
    </row>
    <row r="21" spans="1:11" ht="25" customHeight="1">
      <c r="I21" s="2"/>
    </row>
    <row r="22" spans="1:11" ht="25" customHeight="1">
      <c r="I22" s="2"/>
    </row>
  </sheetData>
  <sheetProtection algorithmName="SHA-512" hashValue="plzUES9Ag1qC64oEtHUuwRiS6Da69l6l32/zAZKyqI8GsXvCVN5dE50mNAQNHriccU0dqMkZ5lwqCTzeqLDaaA==" saltValue="YzMBbbobUo008efloEciJg==" spinCount="100000" sheet="1" selectLockedCells="1"/>
  <mergeCells count="28">
    <mergeCell ref="G17:H17"/>
    <mergeCell ref="G18:H18"/>
    <mergeCell ref="A17:B17"/>
    <mergeCell ref="A16:B16"/>
    <mergeCell ref="G10:H10"/>
    <mergeCell ref="G11:H11"/>
    <mergeCell ref="A11:B11"/>
    <mergeCell ref="A10:B10"/>
    <mergeCell ref="G13:H13"/>
    <mergeCell ref="G12:H12"/>
    <mergeCell ref="A12:B12"/>
    <mergeCell ref="A13:B13"/>
    <mergeCell ref="G16:H16"/>
    <mergeCell ref="D1:E1"/>
    <mergeCell ref="J1:K1"/>
    <mergeCell ref="I8:J8"/>
    <mergeCell ref="C9:D9"/>
    <mergeCell ref="I9:J9"/>
    <mergeCell ref="C8:D8"/>
    <mergeCell ref="A2:E2"/>
    <mergeCell ref="I7:J7"/>
    <mergeCell ref="C4:E4"/>
    <mergeCell ref="I4:K4"/>
    <mergeCell ref="C5:D5"/>
    <mergeCell ref="I5:J5"/>
    <mergeCell ref="C6:D6"/>
    <mergeCell ref="I6:J6"/>
    <mergeCell ref="C7:D7"/>
  </mergeCells>
  <phoneticPr fontId="2"/>
  <conditionalFormatting sqref="B5:D9 H5:J9">
    <cfRule type="notContainsBlanks" dxfId="2" priority="1">
      <formula>LEN(TRIM(B5))&gt;0</formula>
    </cfRule>
  </conditionalFormatting>
  <conditionalFormatting sqref="B5:D9">
    <cfRule type="expression" dxfId="1" priority="5">
      <formula>$A5&lt;&gt;""</formula>
    </cfRule>
  </conditionalFormatting>
  <conditionalFormatting sqref="H5:J9">
    <cfRule type="expression" dxfId="0" priority="6">
      <formula>$G5&lt;&gt;""</formula>
    </cfRule>
  </conditionalFormatting>
  <dataValidations count="2">
    <dataValidation imeMode="hiragana" allowBlank="1" showInputMessage="1" showErrorMessage="1" sqref="A5:B9 G5:H9" xr:uid="{54A79D50-A7AD-4C0F-BE99-5AE5566598B3}"/>
    <dataValidation imeMode="halfAlpha" allowBlank="1" showInputMessage="1" showErrorMessage="1" sqref="C5:C9 I5:I9" xr:uid="{D61B1097-35D7-4217-8ABC-A5A467B66892}"/>
  </dataValidations>
  <printOptions horizontalCentered="1"/>
  <pageMargins left="0.43307086614173229" right="0.43307086614173229" top="0.74803149606299213" bottom="0.74803149606299213" header="0.31496062992125984" footer="0.31496062992125984"/>
  <pageSetup paperSize="9" scale="80" orientation="landscape" blackAndWhite="1" errors="blank" r:id="rId1"/>
  <colBreaks count="1" manualBreakCount="1">
    <brk id="5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AEA839-9E64-42D0-993C-352CCCF893C4}">
  <sheetPr>
    <pageSetUpPr fitToPage="1"/>
  </sheetPr>
  <dimension ref="A1:F17"/>
  <sheetViews>
    <sheetView view="pageBreakPreview" zoomScale="85" zoomScaleNormal="66" zoomScaleSheetLayoutView="85" workbookViewId="0">
      <selection activeCell="F7" sqref="F7"/>
    </sheetView>
  </sheetViews>
  <sheetFormatPr defaultColWidth="5.1640625" defaultRowHeight="25" customHeight="1"/>
  <cols>
    <col min="1" max="1" width="10.58203125" style="2" customWidth="1"/>
    <col min="2" max="2" width="3.58203125" style="2" customWidth="1"/>
    <col min="3" max="4" width="15.58203125" style="2" customWidth="1"/>
    <col min="5" max="5" width="3.58203125" style="3" customWidth="1"/>
    <col min="6" max="6" width="10.58203125" style="2" customWidth="1"/>
    <col min="7" max="16384" width="5.1640625" style="2"/>
  </cols>
  <sheetData>
    <row r="1" spans="1:6" ht="25" customHeight="1">
      <c r="F1" s="2" t="e">
        <f>'1申請書'!F1</f>
        <v>#N/A</v>
      </c>
    </row>
    <row r="4" spans="1:6" ht="25" customHeight="1">
      <c r="A4" s="170" t="s">
        <v>196</v>
      </c>
      <c r="B4" s="170"/>
      <c r="C4" s="170"/>
      <c r="D4" s="170"/>
      <c r="E4" s="170"/>
      <c r="F4" s="170"/>
    </row>
    <row r="5" spans="1:6" ht="25" customHeight="1">
      <c r="A5" s="170" t="s">
        <v>197</v>
      </c>
      <c r="B5" s="170"/>
      <c r="C5" s="170"/>
      <c r="D5" s="170"/>
      <c r="E5" s="170"/>
      <c r="F5" s="170"/>
    </row>
    <row r="6" spans="1:6" ht="25" customHeight="1">
      <c r="A6" s="62"/>
      <c r="B6" s="62"/>
      <c r="C6" s="62"/>
      <c r="D6" s="62"/>
      <c r="E6" s="91"/>
      <c r="F6" s="62"/>
    </row>
    <row r="7" spans="1:6" ht="25" customHeight="1">
      <c r="A7" s="5"/>
      <c r="B7" s="5"/>
      <c r="C7" s="5"/>
      <c r="D7" s="5"/>
      <c r="E7" s="92"/>
      <c r="F7" s="165" t="str">
        <f>'4報告書'!C6</f>
        <v>令和　年　　月　日</v>
      </c>
    </row>
    <row r="8" spans="1:6" ht="25" customHeight="1">
      <c r="A8" s="3"/>
      <c r="B8" s="6"/>
      <c r="C8" s="6"/>
      <c r="D8" s="6"/>
      <c r="F8" s="6"/>
    </row>
    <row r="10" spans="1:6" ht="25" customHeight="1">
      <c r="A10" s="6"/>
      <c r="C10" s="76" t="s">
        <v>2</v>
      </c>
      <c r="D10" s="213">
        <f>'1申請書'!F9</f>
        <v>0</v>
      </c>
      <c r="E10" s="213"/>
      <c r="F10" s="213"/>
    </row>
    <row r="11" spans="1:6" ht="25" customHeight="1">
      <c r="A11" s="6"/>
      <c r="C11" s="76" t="s">
        <v>3</v>
      </c>
      <c r="D11" s="213">
        <f>'1申請書'!F10</f>
        <v>0</v>
      </c>
      <c r="E11" s="213"/>
      <c r="F11" s="213"/>
    </row>
    <row r="12" spans="1:6" ht="25" customHeight="1">
      <c r="A12" s="6"/>
      <c r="C12" s="76" t="s">
        <v>4</v>
      </c>
      <c r="D12" s="213">
        <f>'1申請書'!F11</f>
        <v>0</v>
      </c>
      <c r="E12" s="213"/>
      <c r="F12" s="213"/>
    </row>
    <row r="13" spans="1:6" ht="25" customHeight="1">
      <c r="A13" s="6"/>
      <c r="B13" s="76"/>
      <c r="C13" s="76"/>
      <c r="D13" s="76"/>
      <c r="E13" s="93"/>
      <c r="F13" s="83"/>
    </row>
    <row r="14" spans="1:6" ht="25" customHeight="1">
      <c r="A14" s="7"/>
      <c r="B14" s="7"/>
      <c r="C14" s="7"/>
      <c r="D14" s="7"/>
      <c r="E14" s="94"/>
      <c r="F14" s="7"/>
    </row>
    <row r="15" spans="1:6" ht="25" customHeight="1">
      <c r="A15" s="7"/>
      <c r="C15" s="86" t="s">
        <v>198</v>
      </c>
      <c r="D15" s="96" t="e">
        <f>'５事業等報告書'!J16</f>
        <v>#VALUE!</v>
      </c>
      <c r="E15" s="97" t="s">
        <v>236</v>
      </c>
      <c r="F15" s="7"/>
    </row>
    <row r="16" spans="1:6" ht="25" customHeight="1">
      <c r="C16" s="87" t="s">
        <v>199</v>
      </c>
      <c r="D16" s="96" t="e">
        <f>'５事業等報告書'!J17</f>
        <v>#VALUE!</v>
      </c>
      <c r="E16" s="95" t="s">
        <v>236</v>
      </c>
    </row>
    <row r="17" spans="3:5" ht="25" customHeight="1">
      <c r="C17" s="87" t="s">
        <v>200</v>
      </c>
      <c r="D17" s="96" t="e">
        <f>'５事業等報告書'!J18</f>
        <v>#VALUE!</v>
      </c>
      <c r="E17" s="95" t="s">
        <v>236</v>
      </c>
    </row>
  </sheetData>
  <sheetProtection algorithmName="SHA-512" hashValue="QCgdAHataUeGnONQaZCn/n+gHcF13n0SaD4jHGbI+Mb9sg+gI4LtDrWuvorU+TtUwOdPtysfjUZExoH17fZvXw==" saltValue="/uibjiesLIbwkA279p34gA==" spinCount="100000" sheet="1" selectLockedCells="1"/>
  <mergeCells count="5">
    <mergeCell ref="A5:F5"/>
    <mergeCell ref="A4:F4"/>
    <mergeCell ref="D10:F10"/>
    <mergeCell ref="D11:F11"/>
    <mergeCell ref="D12:F12"/>
  </mergeCells>
  <phoneticPr fontId="2"/>
  <printOptions horizontalCentered="1"/>
  <pageMargins left="0.70866141732283461" right="0.70866141732283461" top="0.74803149606299213" bottom="0.74803149606299213" header="0.31496062992125984" footer="0.31496062992125984"/>
  <pageSetup paperSize="9" orientation="portrait" blackAndWhite="1" errors="blank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8B3E49-D76A-433D-9033-B8DACD7F0549}">
  <sheetPr codeName="Sheet9">
    <pageSetUpPr fitToPage="1"/>
  </sheetPr>
  <dimension ref="A1:Y117"/>
  <sheetViews>
    <sheetView view="pageBreakPreview" zoomScale="42" zoomScaleNormal="40" zoomScaleSheetLayoutView="42" workbookViewId="0">
      <pane xSplit="3" ySplit="1" topLeftCell="D2" activePane="bottomRight" state="frozen"/>
      <selection activeCell="B19" sqref="B19"/>
      <selection pane="topRight" activeCell="B19" sqref="B19"/>
      <selection pane="bottomLeft" activeCell="B19" sqref="B19"/>
      <selection pane="bottomRight" activeCell="B1" sqref="B1"/>
    </sheetView>
  </sheetViews>
  <sheetFormatPr defaultColWidth="9.83203125" defaultRowHeight="21"/>
  <cols>
    <col min="1" max="1" width="12" style="16" customWidth="1"/>
    <col min="2" max="2" width="62.25" style="14" customWidth="1"/>
    <col min="3" max="3" width="26.83203125" style="19" customWidth="1" phonetic="1"/>
    <col min="4" max="4" width="25.25" style="14" customWidth="1"/>
    <col min="5" max="5" width="15.9140625" bestFit="1" customWidth="1"/>
    <col min="6" max="6" width="16.75" style="14" bestFit="1" customWidth="1"/>
    <col min="7" max="7" width="23.9140625" style="14" bestFit="1" customWidth="1"/>
    <col min="8" max="9" width="25.08203125" style="17" bestFit="1" customWidth="1"/>
    <col min="10" max="10" width="26" style="38" bestFit="1" customWidth="1"/>
    <col min="11" max="11" width="0" hidden="1" customWidth="1"/>
    <col min="12" max="12" width="9.83203125" style="14"/>
    <col min="13" max="13" width="9.83203125" style="14" customWidth="1"/>
    <col min="14" max="16384" width="9.83203125" style="14"/>
  </cols>
  <sheetData>
    <row r="1" spans="1:25" s="18" customFormat="1" ht="22.5" customHeight="1" thickBot="1">
      <c r="A1" s="41" t="s">
        <v>26</v>
      </c>
      <c r="B1" s="42" t="s">
        <v>27</v>
      </c>
      <c r="C1" s="43" t="s">
        <v>239</v>
      </c>
      <c r="D1" s="45" t="s">
        <v>240</v>
      </c>
      <c r="E1" s="42" t="s">
        <v>205</v>
      </c>
      <c r="F1" s="42" t="s">
        <v>204</v>
      </c>
      <c r="G1" s="44" t="s">
        <v>206</v>
      </c>
      <c r="H1" s="44" t="s">
        <v>241</v>
      </c>
      <c r="I1" s="45" t="s">
        <v>242</v>
      </c>
      <c r="K1" s="18" t="s">
        <v>26</v>
      </c>
    </row>
    <row r="2" spans="1:25" s="13" customFormat="1" ht="22.5" customHeight="1" thickTop="1">
      <c r="A2" s="39">
        <v>1</v>
      </c>
      <c r="B2" s="20" t="s">
        <v>39</v>
      </c>
      <c r="C2" s="21">
        <v>605600</v>
      </c>
      <c r="D2" s="25">
        <v>226640</v>
      </c>
      <c r="E2" s="23">
        <v>2884</v>
      </c>
      <c r="F2" s="22">
        <v>143</v>
      </c>
      <c r="G2" s="24">
        <v>205920</v>
      </c>
      <c r="H2" s="24">
        <v>173040</v>
      </c>
      <c r="I2" s="11">
        <v>378960</v>
      </c>
      <c r="K2" s="13">
        <v>1</v>
      </c>
    </row>
    <row r="3" spans="1:25" s="13" customFormat="1" ht="22.5" customHeight="1">
      <c r="A3" s="40">
        <v>2</v>
      </c>
      <c r="B3" s="26" t="s">
        <v>40</v>
      </c>
      <c r="C3" s="27">
        <v>344600</v>
      </c>
      <c r="D3" s="31">
        <v>119420</v>
      </c>
      <c r="E3" s="29">
        <v>1641</v>
      </c>
      <c r="F3" s="28">
        <v>88</v>
      </c>
      <c r="G3" s="30">
        <v>126720</v>
      </c>
      <c r="H3" s="30">
        <v>98460</v>
      </c>
      <c r="I3" s="10">
        <v>225180</v>
      </c>
      <c r="K3" s="13">
        <v>2</v>
      </c>
    </row>
    <row r="4" spans="1:25" s="13" customFormat="1" ht="22.5" customHeight="1">
      <c r="A4" s="40">
        <v>3</v>
      </c>
      <c r="B4" s="26" t="s">
        <v>41</v>
      </c>
      <c r="C4" s="27">
        <v>477500</v>
      </c>
      <c r="D4" s="31">
        <v>186980</v>
      </c>
      <c r="E4" s="29">
        <v>2274</v>
      </c>
      <c r="F4" s="28">
        <v>107</v>
      </c>
      <c r="G4" s="30">
        <v>154080</v>
      </c>
      <c r="H4" s="30">
        <v>136440</v>
      </c>
      <c r="I4" s="10">
        <v>290520</v>
      </c>
      <c r="K4" s="13">
        <v>3</v>
      </c>
    </row>
    <row r="5" spans="1:25" s="13" customFormat="1" ht="22.5" customHeight="1">
      <c r="A5" s="40">
        <v>4</v>
      </c>
      <c r="B5" s="26" t="s">
        <v>42</v>
      </c>
      <c r="C5" s="27">
        <v>253200</v>
      </c>
      <c r="D5" s="31">
        <v>80040</v>
      </c>
      <c r="E5" s="29">
        <v>1206</v>
      </c>
      <c r="F5" s="28">
        <v>70</v>
      </c>
      <c r="G5" s="30">
        <v>100800</v>
      </c>
      <c r="H5" s="30">
        <v>72360</v>
      </c>
      <c r="I5" s="10">
        <v>173160</v>
      </c>
      <c r="K5" s="13">
        <v>4</v>
      </c>
    </row>
    <row r="6" spans="1:25" s="13" customFormat="1" ht="22.5" customHeight="1">
      <c r="A6" s="40">
        <v>5</v>
      </c>
      <c r="B6" s="26" t="s">
        <v>43</v>
      </c>
      <c r="C6" s="27">
        <v>322500</v>
      </c>
      <c r="D6" s="31">
        <v>145380</v>
      </c>
      <c r="E6" s="29">
        <v>1536</v>
      </c>
      <c r="F6" s="28">
        <v>59</v>
      </c>
      <c r="G6" s="30">
        <v>84960</v>
      </c>
      <c r="H6" s="30">
        <v>92160</v>
      </c>
      <c r="I6" s="10">
        <v>177120</v>
      </c>
      <c r="J6" s="13" ph="1"/>
      <c r="K6" s="13">
        <v>5</v>
      </c>
      <c r="L6" s="13" ph="1"/>
      <c r="N6" s="13" ph="1"/>
      <c r="O6" s="13" ph="1"/>
      <c r="Q6" s="13" ph="1"/>
      <c r="R6" s="13" ph="1"/>
      <c r="S6" s="13" ph="1"/>
      <c r="T6" s="13" ph="1"/>
      <c r="U6" s="13" ph="1"/>
      <c r="V6" s="13" ph="1"/>
      <c r="W6" s="13" ph="1"/>
      <c r="X6" s="13" ph="1"/>
      <c r="Y6" s="13" ph="1"/>
    </row>
    <row r="7" spans="1:25" s="13" customFormat="1" ht="22.5" customHeight="1">
      <c r="A7" s="40">
        <v>6</v>
      </c>
      <c r="B7" s="26" t="s">
        <v>44</v>
      </c>
      <c r="C7" s="27">
        <v>340600</v>
      </c>
      <c r="D7" s="31">
        <v>126640</v>
      </c>
      <c r="E7" s="29">
        <v>1622</v>
      </c>
      <c r="F7" s="28">
        <v>81</v>
      </c>
      <c r="G7" s="30">
        <v>116640</v>
      </c>
      <c r="H7" s="30">
        <v>97320</v>
      </c>
      <c r="I7" s="10">
        <v>213960</v>
      </c>
      <c r="K7" s="13">
        <v>6</v>
      </c>
    </row>
    <row r="8" spans="1:25" s="13" customFormat="1" ht="22.5" customHeight="1">
      <c r="A8" s="40">
        <v>7</v>
      </c>
      <c r="B8" s="26" t="s">
        <v>45</v>
      </c>
      <c r="C8" s="27">
        <v>532300</v>
      </c>
      <c r="D8" s="31">
        <v>216040</v>
      </c>
      <c r="E8" s="29">
        <v>2535</v>
      </c>
      <c r="F8" s="28">
        <v>114</v>
      </c>
      <c r="G8" s="30">
        <v>164160</v>
      </c>
      <c r="H8" s="30">
        <v>152100</v>
      </c>
      <c r="I8" s="10">
        <v>316260</v>
      </c>
      <c r="K8" s="13">
        <v>7</v>
      </c>
    </row>
    <row r="9" spans="1:25" s="13" customFormat="1" ht="22.5" customHeight="1">
      <c r="A9" s="40">
        <v>8</v>
      </c>
      <c r="B9" s="26" t="s">
        <v>46</v>
      </c>
      <c r="C9" s="27">
        <v>320000</v>
      </c>
      <c r="D9" s="31">
        <v>133520</v>
      </c>
      <c r="E9" s="29">
        <v>1524</v>
      </c>
      <c r="F9" s="28">
        <v>66</v>
      </c>
      <c r="G9" s="30">
        <v>95040</v>
      </c>
      <c r="H9" s="30">
        <v>91440</v>
      </c>
      <c r="I9" s="10">
        <v>186480</v>
      </c>
      <c r="K9" s="13">
        <v>8</v>
      </c>
    </row>
    <row r="10" spans="1:25" s="13" customFormat="1" ht="22.5" customHeight="1">
      <c r="A10" s="40">
        <v>9</v>
      </c>
      <c r="B10" s="26" t="s">
        <v>47</v>
      </c>
      <c r="C10" s="27">
        <v>257000</v>
      </c>
      <c r="D10" s="31">
        <v>102920</v>
      </c>
      <c r="E10" s="29">
        <v>1224</v>
      </c>
      <c r="F10" s="28">
        <v>56</v>
      </c>
      <c r="G10" s="30">
        <v>80640</v>
      </c>
      <c r="H10" s="30">
        <v>73440</v>
      </c>
      <c r="I10" s="10">
        <v>154080</v>
      </c>
      <c r="K10" s="13">
        <v>9</v>
      </c>
    </row>
    <row r="11" spans="1:25" s="13" customFormat="1" ht="22.5" customHeight="1">
      <c r="A11" s="40">
        <v>10</v>
      </c>
      <c r="B11" s="26" t="s">
        <v>48</v>
      </c>
      <c r="C11" s="27">
        <v>256400</v>
      </c>
      <c r="D11" s="31">
        <v>122660</v>
      </c>
      <c r="E11" s="29">
        <v>1221</v>
      </c>
      <c r="F11" s="28">
        <v>42</v>
      </c>
      <c r="G11" s="30">
        <v>60480</v>
      </c>
      <c r="H11" s="30">
        <v>73260</v>
      </c>
      <c r="I11" s="10">
        <v>133740</v>
      </c>
      <c r="K11" s="13">
        <v>10</v>
      </c>
    </row>
    <row r="12" spans="1:25" s="13" customFormat="1" ht="22.5" customHeight="1">
      <c r="A12" s="40">
        <v>11</v>
      </c>
      <c r="B12" s="26" t="s">
        <v>49</v>
      </c>
      <c r="C12" s="27">
        <v>327600</v>
      </c>
      <c r="D12" s="31">
        <v>137520</v>
      </c>
      <c r="E12" s="29">
        <v>1560</v>
      </c>
      <c r="F12" s="28">
        <v>67</v>
      </c>
      <c r="G12" s="30">
        <v>96480</v>
      </c>
      <c r="H12" s="30">
        <v>93600</v>
      </c>
      <c r="I12" s="10">
        <v>190080</v>
      </c>
      <c r="K12" s="13">
        <v>11</v>
      </c>
    </row>
    <row r="13" spans="1:25" s="13" customFormat="1" ht="22.5" customHeight="1">
      <c r="A13" s="40">
        <v>12</v>
      </c>
      <c r="B13" s="26" t="s">
        <v>50</v>
      </c>
      <c r="C13" s="27">
        <v>238900</v>
      </c>
      <c r="D13" s="31">
        <v>101500</v>
      </c>
      <c r="E13" s="29">
        <v>1138</v>
      </c>
      <c r="F13" s="28">
        <v>48</v>
      </c>
      <c r="G13" s="30">
        <v>69120</v>
      </c>
      <c r="H13" s="30">
        <v>68280</v>
      </c>
      <c r="I13" s="10">
        <v>137400</v>
      </c>
      <c r="K13" s="13">
        <v>12</v>
      </c>
    </row>
    <row r="14" spans="1:25" s="13" customFormat="1" ht="22.5" customHeight="1">
      <c r="A14" s="40">
        <v>13</v>
      </c>
      <c r="B14" s="26" t="s">
        <v>51</v>
      </c>
      <c r="C14" s="27">
        <v>188300</v>
      </c>
      <c r="D14" s="31">
        <v>78320</v>
      </c>
      <c r="E14" s="29">
        <v>897</v>
      </c>
      <c r="F14" s="28">
        <v>39</v>
      </c>
      <c r="G14" s="30">
        <v>56160</v>
      </c>
      <c r="H14" s="30">
        <v>53820</v>
      </c>
      <c r="I14" s="10">
        <v>109980</v>
      </c>
      <c r="K14" s="13">
        <v>13</v>
      </c>
    </row>
    <row r="15" spans="1:25" s="13" customFormat="1" ht="22.5" customHeight="1">
      <c r="A15" s="40">
        <v>14</v>
      </c>
      <c r="B15" s="32" t="s">
        <v>207</v>
      </c>
      <c r="C15" s="27">
        <v>105000</v>
      </c>
      <c r="D15" s="31">
        <v>76440</v>
      </c>
      <c r="E15" s="29">
        <v>404</v>
      </c>
      <c r="F15" s="28">
        <v>3</v>
      </c>
      <c r="G15" s="30">
        <v>4320</v>
      </c>
      <c r="H15" s="30">
        <v>24240</v>
      </c>
      <c r="I15" s="10">
        <v>28560</v>
      </c>
      <c r="K15" s="13">
        <v>14</v>
      </c>
    </row>
    <row r="16" spans="1:25" s="13" customFormat="1" ht="22.5" customHeight="1">
      <c r="A16" s="40">
        <v>15</v>
      </c>
      <c r="B16" s="26" t="s">
        <v>52</v>
      </c>
      <c r="C16" s="27">
        <v>394500</v>
      </c>
      <c r="D16" s="31">
        <v>132000</v>
      </c>
      <c r="E16" s="29">
        <v>1879</v>
      </c>
      <c r="F16" s="28">
        <v>104</v>
      </c>
      <c r="G16" s="30">
        <v>149760</v>
      </c>
      <c r="H16" s="30">
        <v>112740</v>
      </c>
      <c r="I16" s="10">
        <v>262500</v>
      </c>
      <c r="K16" s="13">
        <v>15</v>
      </c>
    </row>
    <row r="17" spans="1:11" s="13" customFormat="1" ht="22.5" customHeight="1">
      <c r="A17" s="40">
        <v>16</v>
      </c>
      <c r="B17" s="26" t="s">
        <v>53</v>
      </c>
      <c r="C17" s="27">
        <v>635000</v>
      </c>
      <c r="D17" s="31">
        <v>259160</v>
      </c>
      <c r="E17" s="29">
        <v>3024</v>
      </c>
      <c r="F17" s="28">
        <v>135</v>
      </c>
      <c r="G17" s="30">
        <v>194400</v>
      </c>
      <c r="H17" s="30">
        <v>181440</v>
      </c>
      <c r="I17" s="10">
        <v>375840</v>
      </c>
      <c r="K17" s="13">
        <v>16</v>
      </c>
    </row>
    <row r="18" spans="1:11" s="13" customFormat="1" ht="22.5" customHeight="1">
      <c r="A18" s="40">
        <v>17</v>
      </c>
      <c r="B18" s="26" t="s">
        <v>54</v>
      </c>
      <c r="C18" s="27">
        <v>494100</v>
      </c>
      <c r="D18" s="31">
        <v>275160</v>
      </c>
      <c r="E18" s="29">
        <v>2353</v>
      </c>
      <c r="F18" s="28">
        <v>54</v>
      </c>
      <c r="G18" s="30">
        <v>77760</v>
      </c>
      <c r="H18" s="30">
        <v>141180</v>
      </c>
      <c r="I18" s="10">
        <v>218940</v>
      </c>
      <c r="K18" s="13">
        <v>17</v>
      </c>
    </row>
    <row r="19" spans="1:11" s="13" customFormat="1" ht="22.5" customHeight="1">
      <c r="A19" s="40">
        <v>18</v>
      </c>
      <c r="B19" s="26" t="s">
        <v>55</v>
      </c>
      <c r="C19" s="27">
        <v>387400</v>
      </c>
      <c r="D19" s="31">
        <v>165820</v>
      </c>
      <c r="E19" s="29">
        <v>1845</v>
      </c>
      <c r="F19" s="28">
        <v>77</v>
      </c>
      <c r="G19" s="30">
        <v>110880</v>
      </c>
      <c r="H19" s="30">
        <v>110700</v>
      </c>
      <c r="I19" s="10">
        <v>221580</v>
      </c>
      <c r="K19" s="13">
        <v>18</v>
      </c>
    </row>
    <row r="20" spans="1:11" s="13" customFormat="1" ht="22.5" customHeight="1">
      <c r="A20" s="40">
        <v>19</v>
      </c>
      <c r="B20" s="26" t="s">
        <v>208</v>
      </c>
      <c r="C20" s="27">
        <v>370000</v>
      </c>
      <c r="D20" s="31">
        <v>177880</v>
      </c>
      <c r="E20" s="29">
        <v>1762</v>
      </c>
      <c r="F20" s="28">
        <v>60</v>
      </c>
      <c r="G20" s="30">
        <v>86400</v>
      </c>
      <c r="H20" s="30">
        <v>105720</v>
      </c>
      <c r="I20" s="10">
        <v>192120</v>
      </c>
      <c r="K20" s="13">
        <v>19</v>
      </c>
    </row>
    <row r="21" spans="1:11" s="13" customFormat="1" ht="22.5" customHeight="1">
      <c r="A21" s="40">
        <v>20</v>
      </c>
      <c r="B21" s="26" t="s">
        <v>56</v>
      </c>
      <c r="C21" s="27">
        <v>488600</v>
      </c>
      <c r="D21" s="31">
        <v>219380</v>
      </c>
      <c r="E21" s="29">
        <v>2327</v>
      </c>
      <c r="F21" s="28">
        <v>90</v>
      </c>
      <c r="G21" s="30">
        <v>129600</v>
      </c>
      <c r="H21" s="30">
        <v>139620</v>
      </c>
      <c r="I21" s="10">
        <v>269220</v>
      </c>
      <c r="K21" s="13">
        <v>20</v>
      </c>
    </row>
    <row r="22" spans="1:11" s="13" customFormat="1" ht="22.5" customHeight="1">
      <c r="A22" s="40">
        <v>21</v>
      </c>
      <c r="B22" s="26" t="s">
        <v>57</v>
      </c>
      <c r="C22" s="27">
        <v>303600</v>
      </c>
      <c r="D22" s="31">
        <v>124680</v>
      </c>
      <c r="E22" s="29">
        <v>1446</v>
      </c>
      <c r="F22" s="28">
        <v>64</v>
      </c>
      <c r="G22" s="30">
        <v>92160</v>
      </c>
      <c r="H22" s="30">
        <v>86760</v>
      </c>
      <c r="I22" s="10">
        <v>178920</v>
      </c>
      <c r="K22" s="13">
        <v>21</v>
      </c>
    </row>
    <row r="23" spans="1:11" ht="22.5" customHeight="1">
      <c r="A23" s="40">
        <v>22</v>
      </c>
      <c r="B23" s="20" t="s">
        <v>58</v>
      </c>
      <c r="C23" s="27">
        <v>266000</v>
      </c>
      <c r="D23" s="31">
        <v>135260</v>
      </c>
      <c r="E23" s="29">
        <v>1267</v>
      </c>
      <c r="F23" s="28">
        <v>38</v>
      </c>
      <c r="G23" s="30">
        <v>54720</v>
      </c>
      <c r="H23" s="30">
        <v>76020</v>
      </c>
      <c r="I23" s="10">
        <v>130740</v>
      </c>
      <c r="J23" s="14"/>
      <c r="K23" s="14">
        <v>22</v>
      </c>
    </row>
    <row r="24" spans="1:11" ht="22.5" customHeight="1">
      <c r="A24" s="40">
        <v>23</v>
      </c>
      <c r="B24" s="26" t="s">
        <v>59</v>
      </c>
      <c r="C24" s="27">
        <v>258700</v>
      </c>
      <c r="D24" s="31">
        <v>127180</v>
      </c>
      <c r="E24" s="29">
        <v>1232</v>
      </c>
      <c r="F24" s="28">
        <v>40</v>
      </c>
      <c r="G24" s="30">
        <v>57600</v>
      </c>
      <c r="H24" s="30">
        <v>73920</v>
      </c>
      <c r="I24" s="10">
        <v>131520</v>
      </c>
      <c r="J24" s="14"/>
      <c r="K24" s="14">
        <v>23</v>
      </c>
    </row>
    <row r="25" spans="1:11" ht="22.5" customHeight="1">
      <c r="A25" s="40">
        <v>24</v>
      </c>
      <c r="B25" s="26" t="s">
        <v>60</v>
      </c>
      <c r="C25" s="27">
        <v>317700</v>
      </c>
      <c r="D25" s="31">
        <v>133320</v>
      </c>
      <c r="E25" s="29">
        <v>1513</v>
      </c>
      <c r="F25" s="28">
        <v>65</v>
      </c>
      <c r="G25" s="30">
        <v>93600</v>
      </c>
      <c r="H25" s="30">
        <v>90780</v>
      </c>
      <c r="I25" s="10">
        <v>184380</v>
      </c>
      <c r="J25" s="14"/>
      <c r="K25" s="14">
        <v>24</v>
      </c>
    </row>
    <row r="26" spans="1:11" ht="22.5" customHeight="1">
      <c r="A26" s="40">
        <v>25</v>
      </c>
      <c r="B26" s="26" t="s">
        <v>61</v>
      </c>
      <c r="C26" s="27">
        <v>363000</v>
      </c>
      <c r="D26" s="31">
        <v>198780</v>
      </c>
      <c r="E26" s="29">
        <v>1729</v>
      </c>
      <c r="F26" s="28">
        <v>42</v>
      </c>
      <c r="G26" s="30">
        <v>60480</v>
      </c>
      <c r="H26" s="30">
        <v>103740</v>
      </c>
      <c r="I26" s="10">
        <v>164220</v>
      </c>
      <c r="J26" s="14"/>
      <c r="K26" s="14">
        <v>25</v>
      </c>
    </row>
    <row r="27" spans="1:11" ht="22.5" customHeight="1">
      <c r="A27" s="40">
        <v>26</v>
      </c>
      <c r="B27" s="26" t="s">
        <v>62</v>
      </c>
      <c r="C27" s="27">
        <v>515100</v>
      </c>
      <c r="D27" s="31">
        <v>234000</v>
      </c>
      <c r="E27" s="29">
        <v>2453</v>
      </c>
      <c r="F27" s="28">
        <v>93</v>
      </c>
      <c r="G27" s="30">
        <v>133920</v>
      </c>
      <c r="H27" s="30">
        <v>147180</v>
      </c>
      <c r="I27" s="10">
        <v>281100</v>
      </c>
      <c r="J27" s="14"/>
      <c r="K27" s="14">
        <v>26</v>
      </c>
    </row>
    <row r="28" spans="1:11" ht="22.5" customHeight="1">
      <c r="A28" s="40">
        <v>27</v>
      </c>
      <c r="B28" s="26" t="s">
        <v>209</v>
      </c>
      <c r="C28" s="27">
        <v>223200</v>
      </c>
      <c r="D28" s="31">
        <v>103260</v>
      </c>
      <c r="E28" s="29">
        <v>1063</v>
      </c>
      <c r="F28" s="28">
        <v>39</v>
      </c>
      <c r="G28" s="30">
        <v>56160</v>
      </c>
      <c r="H28" s="30">
        <v>63780</v>
      </c>
      <c r="I28" s="10">
        <v>119940</v>
      </c>
      <c r="J28" s="14"/>
      <c r="K28" s="14">
        <v>27</v>
      </c>
    </row>
    <row r="29" spans="1:11" ht="22.5" customHeight="1">
      <c r="A29" s="40">
        <v>28</v>
      </c>
      <c r="B29" s="26" t="s">
        <v>63</v>
      </c>
      <c r="C29" s="27">
        <v>249200</v>
      </c>
      <c r="D29" s="31">
        <v>101660</v>
      </c>
      <c r="E29" s="29">
        <v>1187</v>
      </c>
      <c r="F29" s="28">
        <v>53</v>
      </c>
      <c r="G29" s="30">
        <v>76320</v>
      </c>
      <c r="H29" s="30">
        <v>71220</v>
      </c>
      <c r="I29" s="10">
        <v>147540</v>
      </c>
      <c r="J29" s="14"/>
      <c r="K29" s="14">
        <v>28</v>
      </c>
    </row>
    <row r="30" spans="1:11" ht="22.5" customHeight="1">
      <c r="A30" s="40">
        <v>29</v>
      </c>
      <c r="B30" s="26" t="s">
        <v>64</v>
      </c>
      <c r="C30" s="27">
        <v>417000</v>
      </c>
      <c r="D30" s="31">
        <v>198480</v>
      </c>
      <c r="E30" s="29">
        <v>1986</v>
      </c>
      <c r="F30" s="28">
        <v>69</v>
      </c>
      <c r="G30" s="30">
        <v>99360</v>
      </c>
      <c r="H30" s="30">
        <v>119160</v>
      </c>
      <c r="I30" s="10">
        <v>218520</v>
      </c>
      <c r="J30" s="14"/>
      <c r="K30" s="14">
        <v>29</v>
      </c>
    </row>
    <row r="31" spans="1:11" ht="22.5" customHeight="1">
      <c r="A31" s="40">
        <v>30</v>
      </c>
      <c r="B31" s="26" t="s">
        <v>65</v>
      </c>
      <c r="C31" s="27">
        <v>542800</v>
      </c>
      <c r="D31" s="31">
        <v>239380</v>
      </c>
      <c r="E31" s="29">
        <v>2585</v>
      </c>
      <c r="F31" s="28">
        <v>103</v>
      </c>
      <c r="G31" s="30">
        <v>148320</v>
      </c>
      <c r="H31" s="30">
        <v>155100</v>
      </c>
      <c r="I31" s="10">
        <v>303420</v>
      </c>
      <c r="J31" s="14"/>
      <c r="K31" s="14">
        <v>30</v>
      </c>
    </row>
    <row r="32" spans="1:11" ht="22.5" customHeight="1">
      <c r="A32" s="40">
        <v>31</v>
      </c>
      <c r="B32" s="26" t="s">
        <v>66</v>
      </c>
      <c r="C32" s="27">
        <v>289500</v>
      </c>
      <c r="D32" s="31">
        <v>110280</v>
      </c>
      <c r="E32" s="29">
        <v>1379</v>
      </c>
      <c r="F32" s="28">
        <v>67</v>
      </c>
      <c r="G32" s="30">
        <v>96480</v>
      </c>
      <c r="H32" s="30">
        <v>82740</v>
      </c>
      <c r="I32" s="10">
        <v>179220</v>
      </c>
      <c r="J32" s="14"/>
      <c r="K32" s="14">
        <v>31</v>
      </c>
    </row>
    <row r="33" spans="1:11" ht="22.5" customHeight="1">
      <c r="A33" s="40">
        <v>32</v>
      </c>
      <c r="B33" s="26" t="s">
        <v>67</v>
      </c>
      <c r="C33" s="27">
        <v>663800</v>
      </c>
      <c r="D33" s="31">
        <v>348860</v>
      </c>
      <c r="E33" s="29">
        <v>3161</v>
      </c>
      <c r="F33" s="28">
        <v>87</v>
      </c>
      <c r="G33" s="30">
        <v>125280</v>
      </c>
      <c r="H33" s="30">
        <v>189660</v>
      </c>
      <c r="I33" s="10">
        <v>314940</v>
      </c>
      <c r="J33" s="14"/>
      <c r="K33" s="14">
        <v>32</v>
      </c>
    </row>
    <row r="34" spans="1:11" ht="22.5" customHeight="1">
      <c r="A34" s="40">
        <v>33</v>
      </c>
      <c r="B34" s="26" t="s">
        <v>68</v>
      </c>
      <c r="C34" s="27">
        <v>209700</v>
      </c>
      <c r="D34" s="31">
        <v>97920</v>
      </c>
      <c r="E34" s="29">
        <v>999</v>
      </c>
      <c r="F34" s="28">
        <v>36</v>
      </c>
      <c r="G34" s="30">
        <v>51840</v>
      </c>
      <c r="H34" s="30">
        <v>59940</v>
      </c>
      <c r="I34" s="10">
        <v>111780</v>
      </c>
      <c r="J34" s="14"/>
      <c r="K34" s="14">
        <v>33</v>
      </c>
    </row>
    <row r="35" spans="1:11" ht="22.5" customHeight="1">
      <c r="A35" s="40">
        <v>34</v>
      </c>
      <c r="B35" s="26" t="s">
        <v>69</v>
      </c>
      <c r="C35" s="27">
        <v>314300</v>
      </c>
      <c r="D35" s="31">
        <v>146720</v>
      </c>
      <c r="E35" s="29">
        <v>1497</v>
      </c>
      <c r="F35" s="28">
        <v>54</v>
      </c>
      <c r="G35" s="30">
        <v>77760</v>
      </c>
      <c r="H35" s="30">
        <v>89820</v>
      </c>
      <c r="I35" s="10">
        <v>167580</v>
      </c>
      <c r="J35" s="14"/>
      <c r="K35" s="14">
        <v>34</v>
      </c>
    </row>
    <row r="36" spans="1:11" ht="22.5" customHeight="1">
      <c r="A36" s="40">
        <v>35</v>
      </c>
      <c r="B36" s="113" t="s">
        <v>70</v>
      </c>
      <c r="C36" s="27">
        <v>254100</v>
      </c>
      <c r="D36" s="31">
        <v>95100</v>
      </c>
      <c r="E36" s="29">
        <v>1210</v>
      </c>
      <c r="F36" s="28">
        <v>60</v>
      </c>
      <c r="G36" s="30">
        <v>86400</v>
      </c>
      <c r="H36" s="30">
        <v>72600</v>
      </c>
      <c r="I36" s="10">
        <v>159000</v>
      </c>
      <c r="J36" s="14"/>
      <c r="K36" s="14">
        <v>35</v>
      </c>
    </row>
    <row r="37" spans="1:11" ht="22.5" customHeight="1">
      <c r="A37" s="40">
        <v>36</v>
      </c>
      <c r="B37" s="20" t="s">
        <v>71</v>
      </c>
      <c r="C37" s="27">
        <v>601000</v>
      </c>
      <c r="D37" s="31">
        <v>314080</v>
      </c>
      <c r="E37" s="29">
        <v>2862</v>
      </c>
      <c r="F37" s="28">
        <v>80</v>
      </c>
      <c r="G37" s="30">
        <v>115200</v>
      </c>
      <c r="H37" s="30">
        <v>171720</v>
      </c>
      <c r="I37" s="10">
        <v>286920</v>
      </c>
      <c r="J37" s="14"/>
      <c r="K37" s="14">
        <v>36</v>
      </c>
    </row>
    <row r="38" spans="1:11" ht="22.5" customHeight="1">
      <c r="A38" s="40">
        <v>37</v>
      </c>
      <c r="B38" s="26" t="s">
        <v>72</v>
      </c>
      <c r="C38" s="27">
        <v>415800</v>
      </c>
      <c r="D38" s="31">
        <v>220680</v>
      </c>
      <c r="E38" s="29">
        <v>1980</v>
      </c>
      <c r="F38" s="28">
        <v>53</v>
      </c>
      <c r="G38" s="30">
        <v>76320</v>
      </c>
      <c r="H38" s="30">
        <v>118800</v>
      </c>
      <c r="I38" s="10">
        <v>195120</v>
      </c>
      <c r="J38" s="14"/>
      <c r="K38" s="14">
        <v>37</v>
      </c>
    </row>
    <row r="39" spans="1:11" ht="22.5" customHeight="1">
      <c r="A39" s="40">
        <v>38</v>
      </c>
      <c r="B39" s="26" t="s">
        <v>73</v>
      </c>
      <c r="C39" s="27">
        <v>413400</v>
      </c>
      <c r="D39" s="31">
        <v>211740</v>
      </c>
      <c r="E39" s="29">
        <v>1969</v>
      </c>
      <c r="F39" s="28">
        <v>58</v>
      </c>
      <c r="G39" s="30">
        <v>83520</v>
      </c>
      <c r="H39" s="30">
        <v>118140</v>
      </c>
      <c r="I39" s="10">
        <v>201660</v>
      </c>
      <c r="J39" s="14"/>
      <c r="K39" s="14">
        <v>38</v>
      </c>
    </row>
    <row r="40" spans="1:11" ht="22.5" customHeight="1">
      <c r="A40" s="40">
        <v>39</v>
      </c>
      <c r="B40" s="26" t="s">
        <v>74</v>
      </c>
      <c r="C40" s="27">
        <v>525400</v>
      </c>
      <c r="D40" s="31">
        <v>255760</v>
      </c>
      <c r="E40" s="29">
        <v>2502</v>
      </c>
      <c r="F40" s="28">
        <v>83</v>
      </c>
      <c r="G40" s="30">
        <v>119520</v>
      </c>
      <c r="H40" s="30">
        <v>150120</v>
      </c>
      <c r="I40" s="10">
        <v>269640</v>
      </c>
      <c r="J40" s="14"/>
      <c r="K40" s="14">
        <v>39</v>
      </c>
    </row>
    <row r="41" spans="1:11" ht="22.5" customHeight="1">
      <c r="A41" s="40">
        <v>40</v>
      </c>
      <c r="B41" s="26" t="s">
        <v>75</v>
      </c>
      <c r="C41" s="27">
        <v>642600</v>
      </c>
      <c r="D41" s="31">
        <v>312120</v>
      </c>
      <c r="E41" s="29">
        <v>3060</v>
      </c>
      <c r="F41" s="28">
        <v>102</v>
      </c>
      <c r="G41" s="30">
        <v>146880</v>
      </c>
      <c r="H41" s="30">
        <v>183600</v>
      </c>
      <c r="I41" s="10">
        <v>330480</v>
      </c>
      <c r="J41" s="14"/>
      <c r="K41" s="14">
        <v>40</v>
      </c>
    </row>
    <row r="42" spans="1:11" ht="22.5" customHeight="1">
      <c r="A42" s="40">
        <v>41</v>
      </c>
      <c r="B42" s="26" t="s">
        <v>76</v>
      </c>
      <c r="C42" s="27">
        <v>411800</v>
      </c>
      <c r="D42" s="31">
        <v>226460</v>
      </c>
      <c r="E42" s="29">
        <v>1961</v>
      </c>
      <c r="F42" s="28">
        <v>47</v>
      </c>
      <c r="G42" s="30">
        <v>67680</v>
      </c>
      <c r="H42" s="30">
        <v>117660</v>
      </c>
      <c r="I42" s="10">
        <v>185340</v>
      </c>
      <c r="J42" s="14"/>
      <c r="K42" s="14">
        <v>41</v>
      </c>
    </row>
    <row r="43" spans="1:11" ht="22.5" customHeight="1">
      <c r="A43" s="40">
        <v>42</v>
      </c>
      <c r="B43" s="20" t="s">
        <v>77</v>
      </c>
      <c r="C43" s="27">
        <v>434900</v>
      </c>
      <c r="D43" s="31">
        <v>189680</v>
      </c>
      <c r="E43" s="29">
        <v>2071</v>
      </c>
      <c r="F43" s="28">
        <v>84</v>
      </c>
      <c r="G43" s="30">
        <v>120960</v>
      </c>
      <c r="H43" s="30">
        <v>124260</v>
      </c>
      <c r="I43" s="10">
        <v>245220</v>
      </c>
      <c r="J43" s="14"/>
      <c r="K43" s="14">
        <v>42</v>
      </c>
    </row>
    <row r="44" spans="1:11" ht="22.5" customHeight="1">
      <c r="A44" s="40">
        <v>43</v>
      </c>
      <c r="B44" s="26" t="s">
        <v>78</v>
      </c>
      <c r="C44" s="27">
        <v>295000</v>
      </c>
      <c r="D44" s="31">
        <v>114220</v>
      </c>
      <c r="E44" s="29">
        <v>1405</v>
      </c>
      <c r="F44" s="28">
        <v>67</v>
      </c>
      <c r="G44" s="30">
        <v>96480</v>
      </c>
      <c r="H44" s="30">
        <v>84300</v>
      </c>
      <c r="I44" s="10">
        <v>180780</v>
      </c>
      <c r="J44" s="14"/>
      <c r="K44" s="14">
        <v>43</v>
      </c>
    </row>
    <row r="45" spans="1:11" ht="22.5" customHeight="1">
      <c r="A45" s="40">
        <v>44</v>
      </c>
      <c r="B45" s="26" t="s">
        <v>79</v>
      </c>
      <c r="C45" s="27">
        <v>559200</v>
      </c>
      <c r="D45" s="31">
        <v>206460</v>
      </c>
      <c r="E45" s="29">
        <v>2663</v>
      </c>
      <c r="F45" s="28">
        <v>134</v>
      </c>
      <c r="G45" s="30">
        <v>192960</v>
      </c>
      <c r="H45" s="30">
        <v>159780</v>
      </c>
      <c r="I45" s="10">
        <v>352740</v>
      </c>
      <c r="J45" s="14"/>
      <c r="K45" s="14">
        <v>44</v>
      </c>
    </row>
    <row r="46" spans="1:11" ht="22.5" customHeight="1">
      <c r="A46" s="40">
        <v>45</v>
      </c>
      <c r="B46" s="26" t="s">
        <v>80</v>
      </c>
      <c r="C46" s="27">
        <v>390300</v>
      </c>
      <c r="D46" s="31">
        <v>165000</v>
      </c>
      <c r="E46" s="29">
        <v>1859</v>
      </c>
      <c r="F46" s="28">
        <v>79</v>
      </c>
      <c r="G46" s="30">
        <v>113760</v>
      </c>
      <c r="H46" s="30">
        <v>111540</v>
      </c>
      <c r="I46" s="10">
        <v>225300</v>
      </c>
      <c r="J46" s="14"/>
      <c r="K46" s="14">
        <v>45</v>
      </c>
    </row>
    <row r="47" spans="1:11" ht="22.5" customHeight="1">
      <c r="A47" s="40">
        <v>46</v>
      </c>
      <c r="B47" s="26" t="s">
        <v>210</v>
      </c>
      <c r="C47" s="27">
        <v>221500</v>
      </c>
      <c r="D47" s="31">
        <v>93400</v>
      </c>
      <c r="E47" s="29">
        <v>1055</v>
      </c>
      <c r="F47" s="28">
        <v>45</v>
      </c>
      <c r="G47" s="30">
        <v>64800</v>
      </c>
      <c r="H47" s="30">
        <v>63300</v>
      </c>
      <c r="I47" s="10">
        <v>128100</v>
      </c>
      <c r="J47" s="14"/>
      <c r="K47" s="14">
        <v>46</v>
      </c>
    </row>
    <row r="48" spans="1:11" ht="22.5" customHeight="1">
      <c r="A48" s="40">
        <v>47</v>
      </c>
      <c r="B48" s="26" t="s">
        <v>81</v>
      </c>
      <c r="C48" s="27">
        <v>489000</v>
      </c>
      <c r="D48" s="31">
        <v>205260</v>
      </c>
      <c r="E48" s="29">
        <v>2329</v>
      </c>
      <c r="F48" s="28">
        <v>100</v>
      </c>
      <c r="G48" s="30">
        <v>144000</v>
      </c>
      <c r="H48" s="30">
        <v>139740</v>
      </c>
      <c r="I48" s="10">
        <v>283740</v>
      </c>
      <c r="J48" s="14"/>
      <c r="K48" s="14">
        <v>47</v>
      </c>
    </row>
    <row r="49" spans="1:11" ht="22.5" customHeight="1">
      <c r="A49" s="40">
        <v>48</v>
      </c>
      <c r="B49" s="26" t="s">
        <v>82</v>
      </c>
      <c r="C49" s="27">
        <v>472500</v>
      </c>
      <c r="D49" s="31">
        <v>213660</v>
      </c>
      <c r="E49" s="29">
        <v>2250</v>
      </c>
      <c r="F49" s="28">
        <v>86</v>
      </c>
      <c r="G49" s="30">
        <v>123840</v>
      </c>
      <c r="H49" s="30">
        <v>135000</v>
      </c>
      <c r="I49" s="10">
        <v>258840</v>
      </c>
      <c r="J49" s="14"/>
      <c r="K49" s="14">
        <v>48</v>
      </c>
    </row>
    <row r="50" spans="1:11" ht="22.5" customHeight="1">
      <c r="A50" s="40">
        <v>49</v>
      </c>
      <c r="B50" s="33" t="s">
        <v>211</v>
      </c>
      <c r="C50" s="27">
        <v>78000</v>
      </c>
      <c r="D50" s="31">
        <v>52980</v>
      </c>
      <c r="E50" s="29">
        <v>81</v>
      </c>
      <c r="F50" s="28">
        <v>14</v>
      </c>
      <c r="G50" s="30">
        <v>20160</v>
      </c>
      <c r="H50" s="30">
        <v>4860</v>
      </c>
      <c r="I50" s="10">
        <v>25020</v>
      </c>
      <c r="J50" s="14"/>
      <c r="K50" s="14">
        <v>49</v>
      </c>
    </row>
    <row r="51" spans="1:11" ht="22.5" customHeight="1">
      <c r="A51" s="40">
        <v>50</v>
      </c>
      <c r="B51" s="26" t="s">
        <v>83</v>
      </c>
      <c r="C51" s="27">
        <v>756200</v>
      </c>
      <c r="D51" s="31">
        <v>409100</v>
      </c>
      <c r="E51" s="29">
        <v>3601</v>
      </c>
      <c r="F51" s="28">
        <v>91</v>
      </c>
      <c r="G51" s="30">
        <v>131040</v>
      </c>
      <c r="H51" s="30">
        <v>216060</v>
      </c>
      <c r="I51" s="10">
        <v>347100</v>
      </c>
      <c r="J51" s="14"/>
      <c r="K51" s="14">
        <v>50</v>
      </c>
    </row>
    <row r="52" spans="1:11" ht="22.5" customHeight="1">
      <c r="A52" s="40">
        <v>51</v>
      </c>
      <c r="B52" s="26" t="s">
        <v>84</v>
      </c>
      <c r="C52" s="27">
        <v>649300</v>
      </c>
      <c r="D52" s="31">
        <v>341380</v>
      </c>
      <c r="E52" s="29">
        <v>3092</v>
      </c>
      <c r="F52" s="28">
        <v>85</v>
      </c>
      <c r="G52" s="30">
        <v>122400</v>
      </c>
      <c r="H52" s="30">
        <v>185520</v>
      </c>
      <c r="I52" s="10">
        <v>307920</v>
      </c>
      <c r="J52" s="14"/>
      <c r="K52" s="14">
        <v>51</v>
      </c>
    </row>
    <row r="53" spans="1:11" ht="22.5" customHeight="1">
      <c r="A53" s="40">
        <v>52</v>
      </c>
      <c r="B53" s="20" t="s">
        <v>85</v>
      </c>
      <c r="C53" s="27">
        <v>310800</v>
      </c>
      <c r="D53" s="31">
        <v>135600</v>
      </c>
      <c r="E53" s="29">
        <v>1480</v>
      </c>
      <c r="F53" s="28">
        <v>60</v>
      </c>
      <c r="G53" s="30">
        <v>86400</v>
      </c>
      <c r="H53" s="30">
        <v>88800</v>
      </c>
      <c r="I53" s="10">
        <v>175200</v>
      </c>
      <c r="J53" s="14"/>
      <c r="K53" s="14">
        <v>52</v>
      </c>
    </row>
    <row r="54" spans="1:11" ht="22.5" customHeight="1">
      <c r="A54" s="40">
        <v>53</v>
      </c>
      <c r="B54" s="26" t="s">
        <v>86</v>
      </c>
      <c r="C54" s="27">
        <v>334300</v>
      </c>
      <c r="D54" s="31">
        <v>165340</v>
      </c>
      <c r="E54" s="29">
        <v>1592</v>
      </c>
      <c r="F54" s="28">
        <v>51</v>
      </c>
      <c r="G54" s="30">
        <v>73440</v>
      </c>
      <c r="H54" s="30">
        <v>95520</v>
      </c>
      <c r="I54" s="10">
        <v>168960</v>
      </c>
      <c r="J54" s="14"/>
      <c r="K54" s="14">
        <v>53</v>
      </c>
    </row>
    <row r="55" spans="1:11" ht="22.5" customHeight="1">
      <c r="A55" s="40">
        <v>54</v>
      </c>
      <c r="B55" s="26" t="s">
        <v>87</v>
      </c>
      <c r="C55" s="27">
        <v>386800</v>
      </c>
      <c r="D55" s="31">
        <v>199960</v>
      </c>
      <c r="E55" s="29">
        <v>1842</v>
      </c>
      <c r="F55" s="28">
        <v>53</v>
      </c>
      <c r="G55" s="30">
        <v>76320</v>
      </c>
      <c r="H55" s="30">
        <v>110520</v>
      </c>
      <c r="I55" s="10">
        <v>186840</v>
      </c>
      <c r="J55" s="14"/>
      <c r="K55" s="14">
        <v>54</v>
      </c>
    </row>
    <row r="56" spans="1:11" ht="22.5" customHeight="1">
      <c r="A56" s="40">
        <v>55</v>
      </c>
      <c r="B56" s="26" t="s">
        <v>88</v>
      </c>
      <c r="C56" s="27">
        <v>299400</v>
      </c>
      <c r="D56" s="31">
        <v>134640</v>
      </c>
      <c r="E56" s="29">
        <v>1426</v>
      </c>
      <c r="F56" s="28">
        <v>55</v>
      </c>
      <c r="G56" s="30">
        <v>79200</v>
      </c>
      <c r="H56" s="30">
        <v>85560</v>
      </c>
      <c r="I56" s="10">
        <v>164760</v>
      </c>
      <c r="J56" s="14"/>
      <c r="K56" s="14">
        <v>55</v>
      </c>
    </row>
    <row r="57" spans="1:11" ht="22.5" customHeight="1">
      <c r="A57" s="40">
        <v>56</v>
      </c>
      <c r="B57" s="26" t="s">
        <v>89</v>
      </c>
      <c r="C57" s="27">
        <v>346000</v>
      </c>
      <c r="D57" s="31">
        <v>199600</v>
      </c>
      <c r="E57" s="29">
        <v>1648</v>
      </c>
      <c r="F57" s="28">
        <v>33</v>
      </c>
      <c r="G57" s="30">
        <v>47520</v>
      </c>
      <c r="H57" s="30">
        <v>98880</v>
      </c>
      <c r="I57" s="10">
        <v>146400</v>
      </c>
      <c r="J57" s="14"/>
      <c r="K57" s="14">
        <v>56</v>
      </c>
    </row>
    <row r="58" spans="1:11" ht="22.5" customHeight="1">
      <c r="A58" s="40">
        <v>57</v>
      </c>
      <c r="B58" s="26" t="s">
        <v>90</v>
      </c>
      <c r="C58" s="27">
        <v>541100</v>
      </c>
      <c r="D58" s="31">
        <v>302960</v>
      </c>
      <c r="E58" s="29">
        <v>2577</v>
      </c>
      <c r="F58" s="28">
        <v>58</v>
      </c>
      <c r="G58" s="30">
        <v>83520</v>
      </c>
      <c r="H58" s="30">
        <v>154620</v>
      </c>
      <c r="I58" s="10">
        <v>238140</v>
      </c>
      <c r="J58" s="14"/>
      <c r="K58" s="14">
        <v>57</v>
      </c>
    </row>
    <row r="59" spans="1:11" ht="22.5" customHeight="1">
      <c r="A59" s="40">
        <v>58</v>
      </c>
      <c r="B59" s="33" t="s">
        <v>91</v>
      </c>
      <c r="C59" s="27">
        <v>295800</v>
      </c>
      <c r="D59" s="31">
        <v>113340</v>
      </c>
      <c r="E59" s="29">
        <v>1409</v>
      </c>
      <c r="F59" s="28">
        <v>68</v>
      </c>
      <c r="G59" s="30">
        <v>97920</v>
      </c>
      <c r="H59" s="30">
        <v>84540</v>
      </c>
      <c r="I59" s="10">
        <v>182460</v>
      </c>
      <c r="J59" s="14"/>
      <c r="K59" s="14">
        <v>58</v>
      </c>
    </row>
    <row r="60" spans="1:11" ht="22.5" customHeight="1">
      <c r="A60" s="40">
        <v>59</v>
      </c>
      <c r="B60" s="26" t="s">
        <v>92</v>
      </c>
      <c r="C60" s="27">
        <v>425000</v>
      </c>
      <c r="D60" s="31">
        <v>220040</v>
      </c>
      <c r="E60" s="29">
        <v>2024</v>
      </c>
      <c r="F60" s="28">
        <v>58</v>
      </c>
      <c r="G60" s="30">
        <v>83520</v>
      </c>
      <c r="H60" s="30">
        <v>121440</v>
      </c>
      <c r="I60" s="10">
        <v>204960</v>
      </c>
      <c r="J60" s="14"/>
      <c r="K60" s="14">
        <v>59</v>
      </c>
    </row>
    <row r="61" spans="1:11" ht="22.5" customHeight="1">
      <c r="A61" s="40">
        <v>60</v>
      </c>
      <c r="B61" s="26" t="s">
        <v>93</v>
      </c>
      <c r="C61" s="27">
        <v>500200</v>
      </c>
      <c r="D61" s="31">
        <v>211840</v>
      </c>
      <c r="E61" s="29">
        <v>2382</v>
      </c>
      <c r="F61" s="28">
        <v>101</v>
      </c>
      <c r="G61" s="30">
        <v>145440</v>
      </c>
      <c r="H61" s="30">
        <v>142920</v>
      </c>
      <c r="I61" s="10">
        <v>288360</v>
      </c>
      <c r="J61" s="14"/>
      <c r="K61" s="14">
        <v>60</v>
      </c>
    </row>
    <row r="62" spans="1:11" ht="22.5" customHeight="1">
      <c r="A62" s="40">
        <v>61</v>
      </c>
      <c r="B62" s="26" t="s">
        <v>94</v>
      </c>
      <c r="C62" s="27">
        <v>445800</v>
      </c>
      <c r="D62" s="31">
        <v>203220</v>
      </c>
      <c r="E62" s="29">
        <v>2123</v>
      </c>
      <c r="F62" s="28">
        <v>80</v>
      </c>
      <c r="G62" s="30">
        <v>115200</v>
      </c>
      <c r="H62" s="30">
        <v>127380</v>
      </c>
      <c r="I62" s="10">
        <v>242580</v>
      </c>
      <c r="J62" s="14"/>
      <c r="K62" s="14">
        <v>61</v>
      </c>
    </row>
    <row r="63" spans="1:11" ht="22.5" customHeight="1">
      <c r="A63" s="40">
        <v>62</v>
      </c>
      <c r="B63" s="26" t="s">
        <v>95</v>
      </c>
      <c r="C63" s="27">
        <v>433800</v>
      </c>
      <c r="D63" s="31">
        <v>211920</v>
      </c>
      <c r="E63" s="29">
        <v>2066</v>
      </c>
      <c r="F63" s="28">
        <v>68</v>
      </c>
      <c r="G63" s="30">
        <v>97920</v>
      </c>
      <c r="H63" s="30">
        <v>123960</v>
      </c>
      <c r="I63" s="10">
        <v>221880</v>
      </c>
      <c r="J63" s="14"/>
      <c r="K63" s="14">
        <v>62</v>
      </c>
    </row>
    <row r="64" spans="1:11" ht="22.5" customHeight="1">
      <c r="A64" s="40">
        <v>63</v>
      </c>
      <c r="B64" s="26" t="s">
        <v>96</v>
      </c>
      <c r="C64" s="27">
        <v>105000</v>
      </c>
      <c r="D64" s="31">
        <v>80340</v>
      </c>
      <c r="E64" s="29">
        <v>363</v>
      </c>
      <c r="F64" s="28">
        <v>2</v>
      </c>
      <c r="G64" s="30">
        <v>2880</v>
      </c>
      <c r="H64" s="30">
        <v>21780</v>
      </c>
      <c r="I64" s="10">
        <v>24660</v>
      </c>
      <c r="J64" s="14"/>
      <c r="K64" s="14">
        <v>63</v>
      </c>
    </row>
    <row r="65" spans="1:11" ht="22.5" customHeight="1">
      <c r="A65" s="40">
        <v>64</v>
      </c>
      <c r="B65" s="26" t="s">
        <v>212</v>
      </c>
      <c r="C65" s="27">
        <v>78000</v>
      </c>
      <c r="D65" s="31">
        <v>60660</v>
      </c>
      <c r="E65" s="29">
        <v>217</v>
      </c>
      <c r="F65" s="28">
        <v>3</v>
      </c>
      <c r="G65" s="30">
        <v>4320</v>
      </c>
      <c r="H65" s="30">
        <v>13020</v>
      </c>
      <c r="I65" s="10">
        <v>17340</v>
      </c>
      <c r="J65" s="14"/>
      <c r="K65" s="14">
        <v>64</v>
      </c>
    </row>
    <row r="66" spans="1:11" ht="22.5" customHeight="1">
      <c r="A66" s="40">
        <v>65</v>
      </c>
      <c r="B66" s="26" t="s">
        <v>97</v>
      </c>
      <c r="C66" s="27">
        <v>615500</v>
      </c>
      <c r="D66" s="31">
        <v>285560</v>
      </c>
      <c r="E66" s="29">
        <v>2931</v>
      </c>
      <c r="F66" s="28">
        <v>107</v>
      </c>
      <c r="G66" s="30">
        <v>154080</v>
      </c>
      <c r="H66" s="30">
        <v>175860</v>
      </c>
      <c r="I66" s="10">
        <v>329940</v>
      </c>
      <c r="J66" s="14"/>
      <c r="K66" s="14">
        <v>65</v>
      </c>
    </row>
    <row r="67" spans="1:11" ht="22.5" customHeight="1">
      <c r="A67" s="40">
        <v>66</v>
      </c>
      <c r="B67" s="20" t="s">
        <v>98</v>
      </c>
      <c r="C67" s="27">
        <v>408400</v>
      </c>
      <c r="D67" s="31">
        <v>186580</v>
      </c>
      <c r="E67" s="29">
        <v>1945</v>
      </c>
      <c r="F67" s="28">
        <v>73</v>
      </c>
      <c r="G67" s="30">
        <v>105120</v>
      </c>
      <c r="H67" s="30">
        <v>116700</v>
      </c>
      <c r="I67" s="10">
        <v>221820</v>
      </c>
      <c r="J67" s="14"/>
      <c r="K67" s="14">
        <v>66</v>
      </c>
    </row>
    <row r="68" spans="1:11" ht="22.5" customHeight="1">
      <c r="A68" s="40">
        <v>67</v>
      </c>
      <c r="B68" s="26" t="s">
        <v>99</v>
      </c>
      <c r="C68" s="27">
        <v>384000</v>
      </c>
      <c r="D68" s="31">
        <v>186420</v>
      </c>
      <c r="E68" s="29">
        <v>1829</v>
      </c>
      <c r="F68" s="28">
        <v>61</v>
      </c>
      <c r="G68" s="30">
        <v>87840</v>
      </c>
      <c r="H68" s="30">
        <v>109740</v>
      </c>
      <c r="I68" s="10">
        <v>197580</v>
      </c>
      <c r="J68" s="14"/>
      <c r="K68" s="14">
        <v>67</v>
      </c>
    </row>
    <row r="69" spans="1:11" ht="22.5" customHeight="1">
      <c r="A69" s="40">
        <v>68</v>
      </c>
      <c r="B69" s="34" t="s">
        <v>100</v>
      </c>
      <c r="C69" s="27">
        <v>572400</v>
      </c>
      <c r="D69" s="31">
        <v>263400</v>
      </c>
      <c r="E69" s="29">
        <v>2726</v>
      </c>
      <c r="F69" s="28">
        <v>101</v>
      </c>
      <c r="G69" s="30">
        <v>145440</v>
      </c>
      <c r="H69" s="30">
        <v>163560</v>
      </c>
      <c r="I69" s="10">
        <v>309000</v>
      </c>
      <c r="J69" s="14"/>
      <c r="K69" s="14">
        <v>68</v>
      </c>
    </row>
    <row r="70" spans="1:11" ht="22.5" customHeight="1">
      <c r="A70" s="40">
        <v>69</v>
      </c>
      <c r="B70" s="35" t="s">
        <v>101</v>
      </c>
      <c r="C70" s="27">
        <v>668200</v>
      </c>
      <c r="D70" s="31">
        <v>278560</v>
      </c>
      <c r="E70" s="29">
        <v>3182</v>
      </c>
      <c r="F70" s="28">
        <v>138</v>
      </c>
      <c r="G70" s="30">
        <v>198720</v>
      </c>
      <c r="H70" s="30">
        <v>190920</v>
      </c>
      <c r="I70" s="10">
        <v>389640</v>
      </c>
      <c r="J70" s="14"/>
      <c r="K70" s="14">
        <v>69</v>
      </c>
    </row>
    <row r="71" spans="1:11" ht="22.5" customHeight="1">
      <c r="A71" s="40">
        <v>70</v>
      </c>
      <c r="B71" s="36" t="s">
        <v>102</v>
      </c>
      <c r="C71" s="27">
        <v>445800</v>
      </c>
      <c r="D71" s="31">
        <v>206100</v>
      </c>
      <c r="E71" s="29">
        <v>2123</v>
      </c>
      <c r="F71" s="28">
        <v>78</v>
      </c>
      <c r="G71" s="30">
        <v>112320</v>
      </c>
      <c r="H71" s="30">
        <v>127380</v>
      </c>
      <c r="I71" s="10">
        <v>239700</v>
      </c>
      <c r="J71" s="14"/>
      <c r="K71" s="14">
        <v>70</v>
      </c>
    </row>
    <row r="72" spans="1:11" ht="22.5" customHeight="1">
      <c r="A72" s="40">
        <v>71</v>
      </c>
      <c r="B72" s="34" t="s">
        <v>103</v>
      </c>
      <c r="C72" s="27">
        <v>862200</v>
      </c>
      <c r="D72" s="31">
        <v>348000</v>
      </c>
      <c r="E72" s="29">
        <v>4106</v>
      </c>
      <c r="F72" s="28">
        <v>186</v>
      </c>
      <c r="G72" s="30">
        <v>267840</v>
      </c>
      <c r="H72" s="30">
        <v>246360</v>
      </c>
      <c r="I72" s="10">
        <v>514200</v>
      </c>
      <c r="J72" s="14"/>
      <c r="K72" s="14">
        <v>71</v>
      </c>
    </row>
    <row r="73" spans="1:11" ht="22.5" customHeight="1">
      <c r="A73" s="40">
        <v>72</v>
      </c>
      <c r="B73" s="35" t="s">
        <v>104</v>
      </c>
      <c r="C73" s="27">
        <v>787500</v>
      </c>
      <c r="D73" s="31">
        <v>349380</v>
      </c>
      <c r="E73" s="29">
        <v>3750</v>
      </c>
      <c r="F73" s="28">
        <v>148</v>
      </c>
      <c r="G73" s="30">
        <v>213120</v>
      </c>
      <c r="H73" s="30">
        <v>225000</v>
      </c>
      <c r="I73" s="10">
        <v>438120</v>
      </c>
      <c r="J73" s="14"/>
      <c r="K73" s="14">
        <v>72</v>
      </c>
    </row>
    <row r="74" spans="1:11" ht="22.5" customHeight="1">
      <c r="A74" s="40">
        <v>73</v>
      </c>
      <c r="B74" s="35" t="s">
        <v>105</v>
      </c>
      <c r="C74" s="27">
        <v>913000</v>
      </c>
      <c r="D74" s="31">
        <v>316600</v>
      </c>
      <c r="E74" s="29">
        <v>4348</v>
      </c>
      <c r="F74" s="28">
        <v>233</v>
      </c>
      <c r="G74" s="30">
        <v>335520</v>
      </c>
      <c r="H74" s="30">
        <v>260880</v>
      </c>
      <c r="I74" s="10">
        <v>596400</v>
      </c>
      <c r="J74" s="14"/>
      <c r="K74" s="14">
        <v>73</v>
      </c>
    </row>
    <row r="75" spans="1:11" ht="22.5" customHeight="1">
      <c r="A75" s="40">
        <v>74</v>
      </c>
      <c r="B75" s="35" t="s">
        <v>106</v>
      </c>
      <c r="C75" s="27">
        <v>685800</v>
      </c>
      <c r="D75" s="31">
        <v>270960</v>
      </c>
      <c r="E75" s="29">
        <v>3266</v>
      </c>
      <c r="F75" s="28">
        <v>152</v>
      </c>
      <c r="G75" s="30">
        <v>218880</v>
      </c>
      <c r="H75" s="30">
        <v>195960</v>
      </c>
      <c r="I75" s="10">
        <v>414840</v>
      </c>
      <c r="J75" s="14"/>
      <c r="K75" s="14">
        <v>74</v>
      </c>
    </row>
    <row r="76" spans="1:11" ht="22.5" customHeight="1">
      <c r="A76" s="40">
        <v>75</v>
      </c>
      <c r="B76" s="35" t="s">
        <v>107</v>
      </c>
      <c r="C76" s="27">
        <v>477500</v>
      </c>
      <c r="D76" s="31">
        <v>127940</v>
      </c>
      <c r="E76" s="29">
        <v>2274</v>
      </c>
      <c r="F76" s="28">
        <v>148</v>
      </c>
      <c r="G76" s="30">
        <v>213120</v>
      </c>
      <c r="H76" s="30">
        <v>136440</v>
      </c>
      <c r="I76" s="10">
        <v>349560</v>
      </c>
      <c r="J76" s="14"/>
      <c r="K76" s="14">
        <v>75</v>
      </c>
    </row>
    <row r="77" spans="1:11" ht="22.5" customHeight="1">
      <c r="A77" s="40">
        <v>76</v>
      </c>
      <c r="B77" s="35" t="s">
        <v>108</v>
      </c>
      <c r="C77" s="27">
        <v>1085900</v>
      </c>
      <c r="D77" s="31">
        <v>408440</v>
      </c>
      <c r="E77" s="29">
        <v>5171</v>
      </c>
      <c r="F77" s="28">
        <v>255</v>
      </c>
      <c r="G77" s="30">
        <v>367200</v>
      </c>
      <c r="H77" s="30">
        <v>310260</v>
      </c>
      <c r="I77" s="10">
        <v>677460</v>
      </c>
      <c r="J77" s="14"/>
      <c r="K77" s="14">
        <v>76</v>
      </c>
    </row>
    <row r="78" spans="1:11" ht="22.5" customHeight="1">
      <c r="A78" s="40">
        <v>77</v>
      </c>
      <c r="B78" s="35" t="s">
        <v>109</v>
      </c>
      <c r="C78" s="27">
        <v>794200</v>
      </c>
      <c r="D78" s="31">
        <v>335440</v>
      </c>
      <c r="E78" s="29">
        <v>3782</v>
      </c>
      <c r="F78" s="28">
        <v>161</v>
      </c>
      <c r="G78" s="30">
        <v>231840</v>
      </c>
      <c r="H78" s="30">
        <v>226920</v>
      </c>
      <c r="I78" s="10">
        <v>458760</v>
      </c>
      <c r="J78" s="14"/>
      <c r="K78" s="14">
        <v>77</v>
      </c>
    </row>
    <row r="79" spans="1:11" ht="22.5" customHeight="1">
      <c r="A79" s="40">
        <v>78</v>
      </c>
      <c r="B79" s="36" t="s">
        <v>110</v>
      </c>
      <c r="C79" s="27">
        <v>105000</v>
      </c>
      <c r="D79" s="31">
        <v>21360</v>
      </c>
      <c r="E79" s="29">
        <v>338</v>
      </c>
      <c r="F79" s="28">
        <v>44</v>
      </c>
      <c r="G79" s="30">
        <v>63360</v>
      </c>
      <c r="H79" s="30">
        <v>20280</v>
      </c>
      <c r="I79" s="10">
        <v>83640</v>
      </c>
      <c r="J79" s="14"/>
      <c r="K79" s="14">
        <v>78</v>
      </c>
    </row>
    <row r="80" spans="1:11" ht="22.5" customHeight="1">
      <c r="A80" s="40">
        <v>79</v>
      </c>
      <c r="B80" s="34" t="s">
        <v>111</v>
      </c>
      <c r="C80" s="27">
        <v>635200</v>
      </c>
      <c r="D80" s="31">
        <v>236260</v>
      </c>
      <c r="E80" s="29">
        <v>3025</v>
      </c>
      <c r="F80" s="28">
        <v>151</v>
      </c>
      <c r="G80" s="30">
        <v>217440</v>
      </c>
      <c r="H80" s="30">
        <v>181500</v>
      </c>
      <c r="I80" s="10">
        <v>398940</v>
      </c>
      <c r="J80" s="14"/>
      <c r="K80" s="14">
        <v>79</v>
      </c>
    </row>
    <row r="81" spans="1:11" ht="22.5" customHeight="1">
      <c r="A81" s="40">
        <v>80</v>
      </c>
      <c r="B81" s="35" t="s">
        <v>112</v>
      </c>
      <c r="C81" s="27">
        <v>852100</v>
      </c>
      <c r="D81" s="31">
        <v>359500</v>
      </c>
      <c r="E81" s="29">
        <v>4058</v>
      </c>
      <c r="F81" s="28">
        <v>173</v>
      </c>
      <c r="G81" s="30">
        <v>249120</v>
      </c>
      <c r="H81" s="30">
        <v>243480</v>
      </c>
      <c r="I81" s="10">
        <v>492600</v>
      </c>
      <c r="J81" s="14"/>
      <c r="K81" s="14">
        <v>80</v>
      </c>
    </row>
    <row r="82" spans="1:11" ht="22.5" customHeight="1">
      <c r="A82" s="40">
        <v>81</v>
      </c>
      <c r="B82" s="35" t="s">
        <v>113</v>
      </c>
      <c r="C82" s="27">
        <v>741500</v>
      </c>
      <c r="D82" s="31">
        <v>305000</v>
      </c>
      <c r="E82" s="29">
        <v>3531</v>
      </c>
      <c r="F82" s="28">
        <v>156</v>
      </c>
      <c r="G82" s="30">
        <v>224640</v>
      </c>
      <c r="H82" s="30">
        <v>211860</v>
      </c>
      <c r="I82" s="10">
        <v>436500</v>
      </c>
      <c r="J82" s="14"/>
      <c r="K82" s="14">
        <v>81</v>
      </c>
    </row>
    <row r="83" spans="1:11" ht="22.5" customHeight="1">
      <c r="A83" s="40">
        <v>82</v>
      </c>
      <c r="B83" s="35" t="s">
        <v>114</v>
      </c>
      <c r="C83" s="27">
        <v>566500</v>
      </c>
      <c r="D83" s="31">
        <v>279340</v>
      </c>
      <c r="E83" s="29">
        <v>2698</v>
      </c>
      <c r="F83" s="28">
        <v>87</v>
      </c>
      <c r="G83" s="30">
        <v>125280</v>
      </c>
      <c r="H83" s="30">
        <v>161880</v>
      </c>
      <c r="I83" s="10">
        <v>287160</v>
      </c>
      <c r="J83" s="14"/>
      <c r="K83" s="14">
        <v>82</v>
      </c>
    </row>
    <row r="84" spans="1:11" ht="22.5" customHeight="1">
      <c r="A84" s="40">
        <v>83</v>
      </c>
      <c r="B84" s="35" t="s">
        <v>115</v>
      </c>
      <c r="C84" s="27">
        <v>367000</v>
      </c>
      <c r="D84" s="31">
        <v>161320</v>
      </c>
      <c r="E84" s="29">
        <v>1748</v>
      </c>
      <c r="F84" s="28">
        <v>70</v>
      </c>
      <c r="G84" s="30">
        <v>100800</v>
      </c>
      <c r="H84" s="30">
        <v>104880</v>
      </c>
      <c r="I84" s="10">
        <v>205680</v>
      </c>
      <c r="J84" s="14"/>
      <c r="K84" s="14">
        <v>83</v>
      </c>
    </row>
    <row r="85" spans="1:11" ht="22.5" customHeight="1">
      <c r="A85" s="40">
        <v>84</v>
      </c>
      <c r="B85" s="35" t="s">
        <v>116</v>
      </c>
      <c r="C85" s="27">
        <v>703700</v>
      </c>
      <c r="D85" s="31">
        <v>305360</v>
      </c>
      <c r="E85" s="29">
        <v>3351</v>
      </c>
      <c r="F85" s="28">
        <v>137</v>
      </c>
      <c r="G85" s="30">
        <v>197280</v>
      </c>
      <c r="H85" s="30">
        <v>201060</v>
      </c>
      <c r="I85" s="10">
        <v>398340</v>
      </c>
      <c r="J85" s="14"/>
      <c r="K85" s="14">
        <v>84</v>
      </c>
    </row>
    <row r="86" spans="1:11" ht="22.5" customHeight="1">
      <c r="A86" s="40">
        <v>85</v>
      </c>
      <c r="B86" s="35" t="s">
        <v>117</v>
      </c>
      <c r="C86" s="27">
        <v>445200</v>
      </c>
      <c r="D86" s="31">
        <v>220080</v>
      </c>
      <c r="E86" s="29">
        <v>2120</v>
      </c>
      <c r="F86" s="28">
        <v>68</v>
      </c>
      <c r="G86" s="30">
        <v>97920</v>
      </c>
      <c r="H86" s="30">
        <v>127200</v>
      </c>
      <c r="I86" s="10">
        <v>225120</v>
      </c>
      <c r="J86" s="14"/>
      <c r="K86" s="14">
        <v>85</v>
      </c>
    </row>
    <row r="87" spans="1:11" ht="22.5" customHeight="1">
      <c r="A87" s="40">
        <v>86</v>
      </c>
      <c r="B87" s="35" t="s">
        <v>118</v>
      </c>
      <c r="C87" s="27">
        <v>924400</v>
      </c>
      <c r="D87" s="31">
        <v>438520</v>
      </c>
      <c r="E87" s="29">
        <v>4402</v>
      </c>
      <c r="F87" s="28">
        <v>154</v>
      </c>
      <c r="G87" s="30">
        <v>221760</v>
      </c>
      <c r="H87" s="30">
        <v>264120</v>
      </c>
      <c r="I87" s="10">
        <v>485880</v>
      </c>
      <c r="J87" s="14"/>
      <c r="K87" s="14">
        <v>86</v>
      </c>
    </row>
    <row r="88" spans="1:11" ht="22.5" customHeight="1">
      <c r="A88" s="40">
        <v>87</v>
      </c>
      <c r="B88" s="35" t="s">
        <v>119</v>
      </c>
      <c r="C88" s="27">
        <v>504200</v>
      </c>
      <c r="D88" s="31">
        <v>272300</v>
      </c>
      <c r="E88" s="29">
        <v>2401</v>
      </c>
      <c r="F88" s="28">
        <v>61</v>
      </c>
      <c r="G88" s="30">
        <v>87840</v>
      </c>
      <c r="H88" s="30">
        <v>144060</v>
      </c>
      <c r="I88" s="10">
        <v>231900</v>
      </c>
      <c r="J88" s="14"/>
      <c r="K88" s="14">
        <v>87</v>
      </c>
    </row>
    <row r="89" spans="1:11" ht="22.5" customHeight="1">
      <c r="A89" s="40">
        <v>88</v>
      </c>
      <c r="B89" s="35" t="s">
        <v>120</v>
      </c>
      <c r="C89" s="27">
        <v>421400</v>
      </c>
      <c r="D89" s="31">
        <v>217460</v>
      </c>
      <c r="E89" s="29">
        <v>2007</v>
      </c>
      <c r="F89" s="28">
        <v>58</v>
      </c>
      <c r="G89" s="30">
        <v>83520</v>
      </c>
      <c r="H89" s="30">
        <v>120420</v>
      </c>
      <c r="I89" s="10">
        <v>203940</v>
      </c>
      <c r="J89" s="14"/>
      <c r="K89" s="14">
        <v>88</v>
      </c>
    </row>
    <row r="90" spans="1:11" ht="22.5" customHeight="1">
      <c r="A90" s="40">
        <v>89</v>
      </c>
      <c r="B90" s="35" t="s">
        <v>121</v>
      </c>
      <c r="C90" s="27">
        <v>105000</v>
      </c>
      <c r="D90" s="31">
        <v>63180</v>
      </c>
      <c r="E90" s="29">
        <v>337</v>
      </c>
      <c r="F90" s="28">
        <v>15</v>
      </c>
      <c r="G90" s="30">
        <v>21600</v>
      </c>
      <c r="H90" s="30">
        <v>20220</v>
      </c>
      <c r="I90" s="10">
        <v>41820</v>
      </c>
      <c r="J90" s="14"/>
      <c r="K90" s="14">
        <v>89</v>
      </c>
    </row>
    <row r="91" spans="1:11" ht="22.5" customHeight="1">
      <c r="A91" s="40">
        <v>90</v>
      </c>
      <c r="B91" s="35" t="s">
        <v>122</v>
      </c>
      <c r="C91" s="27">
        <v>463400</v>
      </c>
      <c r="D91" s="31">
        <v>189860</v>
      </c>
      <c r="E91" s="29">
        <v>2207</v>
      </c>
      <c r="F91" s="28">
        <v>98</v>
      </c>
      <c r="G91" s="30">
        <v>141120</v>
      </c>
      <c r="H91" s="30">
        <v>132420</v>
      </c>
      <c r="I91" s="10">
        <v>273540</v>
      </c>
      <c r="J91" s="14"/>
      <c r="K91" s="14">
        <v>90</v>
      </c>
    </row>
    <row r="92" spans="1:11" ht="22.5" customHeight="1">
      <c r="A92" s="40">
        <v>91</v>
      </c>
      <c r="B92" s="35" t="s">
        <v>123</v>
      </c>
      <c r="C92" s="27">
        <v>610800</v>
      </c>
      <c r="D92" s="31">
        <v>289380</v>
      </c>
      <c r="E92" s="29">
        <v>2909</v>
      </c>
      <c r="F92" s="28">
        <v>102</v>
      </c>
      <c r="G92" s="30">
        <v>146880</v>
      </c>
      <c r="H92" s="30">
        <v>174540</v>
      </c>
      <c r="I92" s="10">
        <v>321420</v>
      </c>
      <c r="J92" s="14"/>
      <c r="K92" s="14">
        <v>91</v>
      </c>
    </row>
    <row r="93" spans="1:11" ht="22.5" customHeight="1">
      <c r="A93" s="40">
        <v>92</v>
      </c>
      <c r="B93" s="35" t="s">
        <v>124</v>
      </c>
      <c r="C93" s="27">
        <v>794200</v>
      </c>
      <c r="D93" s="31">
        <v>365680</v>
      </c>
      <c r="E93" s="29">
        <v>3782</v>
      </c>
      <c r="F93" s="28">
        <v>140</v>
      </c>
      <c r="G93" s="30">
        <v>201600</v>
      </c>
      <c r="H93" s="30">
        <v>226920</v>
      </c>
      <c r="I93" s="10">
        <v>428520</v>
      </c>
      <c r="J93" s="14"/>
      <c r="K93" s="14">
        <v>92</v>
      </c>
    </row>
    <row r="94" spans="1:11" ht="22.5" customHeight="1">
      <c r="A94" s="40">
        <v>93</v>
      </c>
      <c r="B94" s="35" t="s">
        <v>125</v>
      </c>
      <c r="C94" s="27">
        <v>137900</v>
      </c>
      <c r="D94" s="31">
        <v>69680</v>
      </c>
      <c r="E94" s="29">
        <v>657</v>
      </c>
      <c r="F94" s="28">
        <v>20</v>
      </c>
      <c r="G94" s="30">
        <v>28800</v>
      </c>
      <c r="H94" s="30">
        <v>39420</v>
      </c>
      <c r="I94" s="10">
        <v>68220</v>
      </c>
      <c r="J94" s="14"/>
      <c r="K94" s="14">
        <v>93</v>
      </c>
    </row>
    <row r="95" spans="1:11" ht="22.5" customHeight="1">
      <c r="A95" s="40">
        <v>94</v>
      </c>
      <c r="B95" s="35" t="s">
        <v>126</v>
      </c>
      <c r="C95" s="27">
        <v>744400</v>
      </c>
      <c r="D95" s="31">
        <v>348820</v>
      </c>
      <c r="E95" s="29">
        <v>3545</v>
      </c>
      <c r="F95" s="28">
        <v>127</v>
      </c>
      <c r="G95" s="30">
        <v>182880</v>
      </c>
      <c r="H95" s="30">
        <v>212700</v>
      </c>
      <c r="I95" s="10">
        <v>395580</v>
      </c>
      <c r="J95" s="14"/>
      <c r="K95" s="14">
        <v>94</v>
      </c>
    </row>
    <row r="96" spans="1:11" ht="22.5" customHeight="1">
      <c r="A96" s="40">
        <v>95</v>
      </c>
      <c r="B96" s="35" t="s">
        <v>127</v>
      </c>
      <c r="C96" s="27">
        <v>1077900</v>
      </c>
      <c r="D96" s="31">
        <v>443040</v>
      </c>
      <c r="E96" s="29">
        <v>5133</v>
      </c>
      <c r="F96" s="28">
        <v>227</v>
      </c>
      <c r="G96" s="30">
        <v>326880</v>
      </c>
      <c r="H96" s="30">
        <v>307980</v>
      </c>
      <c r="I96" s="10">
        <v>634860</v>
      </c>
      <c r="J96" s="14"/>
      <c r="K96" s="14">
        <v>95</v>
      </c>
    </row>
    <row r="97" spans="1:11" ht="22.5" customHeight="1">
      <c r="A97" s="40">
        <v>96</v>
      </c>
      <c r="B97" s="35" t="s">
        <v>128</v>
      </c>
      <c r="C97" s="27">
        <v>426300</v>
      </c>
      <c r="D97" s="31">
        <v>176340</v>
      </c>
      <c r="E97" s="29">
        <v>2030</v>
      </c>
      <c r="F97" s="28">
        <v>89</v>
      </c>
      <c r="G97" s="30">
        <v>128160</v>
      </c>
      <c r="H97" s="30">
        <v>121800</v>
      </c>
      <c r="I97" s="10">
        <v>249960</v>
      </c>
      <c r="J97" s="14"/>
      <c r="K97" s="14">
        <v>96</v>
      </c>
    </row>
    <row r="98" spans="1:11" ht="22.5" customHeight="1">
      <c r="A98" s="40">
        <v>97</v>
      </c>
      <c r="B98" s="35" t="s">
        <v>129</v>
      </c>
      <c r="C98" s="27">
        <v>210600</v>
      </c>
      <c r="D98" s="31">
        <v>75540</v>
      </c>
      <c r="E98" s="29">
        <v>1003</v>
      </c>
      <c r="F98" s="28">
        <v>52</v>
      </c>
      <c r="G98" s="30">
        <v>74880</v>
      </c>
      <c r="H98" s="30">
        <v>60180</v>
      </c>
      <c r="I98" s="10">
        <v>135060</v>
      </c>
      <c r="J98" s="14"/>
      <c r="K98" s="14">
        <v>97</v>
      </c>
    </row>
    <row r="99" spans="1:11" ht="22.5" customHeight="1">
      <c r="A99" s="40">
        <v>98</v>
      </c>
      <c r="B99" s="35" t="s">
        <v>130</v>
      </c>
      <c r="C99" s="27">
        <v>311200</v>
      </c>
      <c r="D99" s="31">
        <v>131560</v>
      </c>
      <c r="E99" s="29">
        <v>1482</v>
      </c>
      <c r="F99" s="28">
        <v>63</v>
      </c>
      <c r="G99" s="30">
        <v>90720</v>
      </c>
      <c r="H99" s="30">
        <v>88920</v>
      </c>
      <c r="I99" s="10">
        <v>179640</v>
      </c>
      <c r="J99" s="14"/>
      <c r="K99" s="14">
        <v>98</v>
      </c>
    </row>
    <row r="100" spans="1:11" ht="22.5" customHeight="1">
      <c r="A100" s="40">
        <v>99</v>
      </c>
      <c r="B100" s="35" t="s">
        <v>131</v>
      </c>
      <c r="C100" s="27">
        <v>78000</v>
      </c>
      <c r="D100" s="31">
        <v>65400</v>
      </c>
      <c r="E100" s="29">
        <v>114</v>
      </c>
      <c r="F100" s="28">
        <v>4</v>
      </c>
      <c r="G100" s="30">
        <v>5760</v>
      </c>
      <c r="H100" s="30">
        <v>6840</v>
      </c>
      <c r="I100" s="10">
        <v>12600</v>
      </c>
      <c r="J100" s="14"/>
      <c r="K100" s="14">
        <v>99</v>
      </c>
    </row>
    <row r="101" spans="1:11" ht="22.5" customHeight="1">
      <c r="A101" s="40">
        <v>100</v>
      </c>
      <c r="B101" s="35" t="s">
        <v>132</v>
      </c>
      <c r="C101" s="27">
        <v>78000</v>
      </c>
      <c r="D101" s="31">
        <v>66120</v>
      </c>
      <c r="E101" s="29">
        <v>78</v>
      </c>
      <c r="F101" s="28">
        <v>5</v>
      </c>
      <c r="G101" s="30">
        <v>7200</v>
      </c>
      <c r="H101" s="30">
        <v>4680</v>
      </c>
      <c r="I101" s="10">
        <v>11880</v>
      </c>
      <c r="J101" s="14"/>
      <c r="K101" s="14">
        <v>100</v>
      </c>
    </row>
    <row r="102" spans="1:11" ht="22.5" customHeight="1">
      <c r="A102" s="40">
        <v>101</v>
      </c>
      <c r="B102" s="35" t="s">
        <v>133</v>
      </c>
      <c r="C102" s="27">
        <v>207600</v>
      </c>
      <c r="D102" s="31">
        <v>84900</v>
      </c>
      <c r="E102" s="29">
        <v>989</v>
      </c>
      <c r="F102" s="28">
        <v>44</v>
      </c>
      <c r="G102" s="30">
        <v>63360</v>
      </c>
      <c r="H102" s="30">
        <v>59340</v>
      </c>
      <c r="I102" s="10">
        <v>122700</v>
      </c>
      <c r="J102" s="14"/>
      <c r="K102" s="14">
        <v>101</v>
      </c>
    </row>
    <row r="103" spans="1:11" ht="22.5" customHeight="1">
      <c r="A103" s="40">
        <v>102</v>
      </c>
      <c r="B103" s="35" t="s">
        <v>134</v>
      </c>
      <c r="C103" s="27">
        <v>78000</v>
      </c>
      <c r="D103" s="31">
        <v>70320</v>
      </c>
      <c r="E103" s="29">
        <v>104</v>
      </c>
      <c r="F103" s="28">
        <v>1</v>
      </c>
      <c r="G103" s="30">
        <v>1440</v>
      </c>
      <c r="H103" s="30">
        <v>6240</v>
      </c>
      <c r="I103" s="10">
        <v>7680</v>
      </c>
      <c r="J103" s="14"/>
      <c r="K103" s="14">
        <v>102</v>
      </c>
    </row>
    <row r="104" spans="1:11" ht="22.5" customHeight="1">
      <c r="A104" s="40">
        <v>103</v>
      </c>
      <c r="B104" s="35" t="s">
        <v>135</v>
      </c>
      <c r="C104" s="27">
        <v>117100</v>
      </c>
      <c r="D104" s="31">
        <v>36100</v>
      </c>
      <c r="E104" s="29">
        <v>558</v>
      </c>
      <c r="F104" s="28">
        <v>33</v>
      </c>
      <c r="G104" s="30">
        <v>47520</v>
      </c>
      <c r="H104" s="30">
        <v>33480</v>
      </c>
      <c r="I104" s="10">
        <v>81000</v>
      </c>
      <c r="J104" s="14"/>
      <c r="K104" s="14">
        <v>103</v>
      </c>
    </row>
    <row r="105" spans="1:11" s="15" customFormat="1" ht="22.5" customHeight="1">
      <c r="A105" s="40">
        <v>104</v>
      </c>
      <c r="B105" s="35" t="s">
        <v>136</v>
      </c>
      <c r="C105" s="27">
        <v>78000</v>
      </c>
      <c r="D105" s="31">
        <v>74940</v>
      </c>
      <c r="E105" s="29">
        <v>51</v>
      </c>
      <c r="F105" s="28">
        <v>0</v>
      </c>
      <c r="G105" s="37">
        <v>0</v>
      </c>
      <c r="H105" s="37">
        <v>3060</v>
      </c>
      <c r="I105" s="12">
        <v>3060</v>
      </c>
      <c r="K105" s="15">
        <v>104</v>
      </c>
    </row>
    <row r="106" spans="1:11" ht="22.5" customHeight="1">
      <c r="A106" s="40">
        <v>105</v>
      </c>
      <c r="B106" s="35" t="s">
        <v>137</v>
      </c>
      <c r="C106" s="27">
        <v>1201400</v>
      </c>
      <c r="D106" s="31">
        <v>460700</v>
      </c>
      <c r="E106" s="29">
        <v>5721</v>
      </c>
      <c r="F106" s="28">
        <v>276</v>
      </c>
      <c r="G106" s="30">
        <v>397440</v>
      </c>
      <c r="H106" s="30">
        <v>343260</v>
      </c>
      <c r="I106" s="10">
        <v>740700</v>
      </c>
      <c r="J106" s="14"/>
      <c r="K106" s="14">
        <v>105</v>
      </c>
    </row>
    <row r="107" spans="1:11" ht="22.5" customHeight="1">
      <c r="A107" s="40">
        <v>106</v>
      </c>
      <c r="B107" s="35" t="s">
        <v>138</v>
      </c>
      <c r="C107" s="27">
        <v>304500</v>
      </c>
      <c r="D107" s="31">
        <v>128220</v>
      </c>
      <c r="E107" s="29">
        <v>1450</v>
      </c>
      <c r="F107" s="28">
        <v>62</v>
      </c>
      <c r="G107" s="30">
        <v>89280</v>
      </c>
      <c r="H107" s="30">
        <v>87000</v>
      </c>
      <c r="I107" s="10">
        <v>176280</v>
      </c>
      <c r="J107" s="14"/>
      <c r="K107" s="14">
        <v>106</v>
      </c>
    </row>
    <row r="108" spans="1:11" ht="22.5" customHeight="1">
      <c r="A108" s="46">
        <v>107</v>
      </c>
      <c r="B108" s="36" t="s">
        <v>139</v>
      </c>
      <c r="C108" s="47">
        <v>407800</v>
      </c>
      <c r="D108" s="52">
        <v>109840</v>
      </c>
      <c r="E108" s="49">
        <v>1942</v>
      </c>
      <c r="F108" s="48">
        <v>126</v>
      </c>
      <c r="G108" s="50">
        <v>181440</v>
      </c>
      <c r="H108" s="50">
        <v>116520</v>
      </c>
      <c r="I108" s="51">
        <v>297960</v>
      </c>
      <c r="J108" s="14"/>
      <c r="K108" s="14">
        <v>107</v>
      </c>
    </row>
    <row r="109" spans="1:11" ht="18">
      <c r="C109" s="19"/>
    </row>
    <row r="112" spans="1:11" ht="18">
      <c r="C112" s="19"/>
    </row>
    <row r="113" spans="3:3" ht="18">
      <c r="C113" s="19"/>
    </row>
    <row r="114" spans="3:3" ht="18">
      <c r="C114" s="19"/>
    </row>
    <row r="115" spans="3:3" ht="18">
      <c r="C115" s="19"/>
    </row>
    <row r="117" spans="3:3" ht="18">
      <c r="C117" s="19"/>
    </row>
  </sheetData>
  <sheetProtection algorithmName="SHA-512" hashValue="rHGh9+qurw6s3h2UM2ZpMI8S2HJt9fD2ofULsvvW8Mpt2F7NesRh9R2Z8x+12Ub3XtkeccWTWbhymDPFXrmwVw==" saltValue="72yC3a/5bXrXmzL58q0hsg==" spinCount="100000" sheet="1" objects="1" scenarios="1"/>
  <phoneticPr fontId="2"/>
  <pageMargins left="0.43307086614173229" right="0.43307086614173229" top="0.74803149606299213" bottom="0.74803149606299213" header="0.31496062992125984" footer="0.31496062992125984"/>
  <pageSetup paperSize="9" scale="2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8</vt:i4>
      </vt:variant>
      <vt:variant>
        <vt:lpstr>名前付き一覧</vt:lpstr>
      </vt:variant>
      <vt:variant>
        <vt:i4>6</vt:i4>
      </vt:variant>
    </vt:vector>
  </HeadingPairs>
  <TitlesOfParts>
    <vt:vector size="14" baseType="lpstr">
      <vt:lpstr>概算払い用</vt:lpstr>
      <vt:lpstr>1申請書</vt:lpstr>
      <vt:lpstr>2計画書</vt:lpstr>
      <vt:lpstr>3請求書・口座振替依頼書</vt:lpstr>
      <vt:lpstr>4報告書</vt:lpstr>
      <vt:lpstr>５事業等報告書</vt:lpstr>
      <vt:lpstr>6精算書</vt:lpstr>
      <vt:lpstr>R８</vt:lpstr>
      <vt:lpstr>'2計画書'!Print_Area</vt:lpstr>
      <vt:lpstr>'3請求書・口座振替依頼書'!Print_Area</vt:lpstr>
      <vt:lpstr>'4報告書'!Print_Area</vt:lpstr>
      <vt:lpstr>'6精算書'!Print_Area</vt:lpstr>
      <vt:lpstr>'R８'!Print_Area</vt:lpstr>
      <vt:lpstr>概算払い用!Print_Area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山本　祐史</dc:creator>
  <cp:lastModifiedBy>山本　祐史</cp:lastModifiedBy>
  <cp:lastPrinted>2026-04-17T08:06:44Z</cp:lastPrinted>
  <dcterms:created xsi:type="dcterms:W3CDTF">2025-05-03T05:59:55Z</dcterms:created>
  <dcterms:modified xsi:type="dcterms:W3CDTF">2026-05-20T09:42:14Z</dcterms:modified>
</cp:coreProperties>
</file>